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govmy-my.sharepoint.com/personal/aqilah_mpc_gov_my/Documents/MyMudah/"/>
    </mc:Choice>
  </mc:AlternateContent>
  <xr:revisionPtr revIDLastSave="0" documentId="8_{E00EA087-66BE-4A8D-B049-80C23F39F134}" xr6:coauthVersionLast="47" xr6:coauthVersionMax="47" xr10:uidLastSave="{00000000-0000-0000-0000-000000000000}"/>
  <bookViews>
    <workbookView xWindow="-110" yWindow="-110" windowWidth="19420" windowHeight="11500" tabRatio="951" activeTab="1" xr2:uid="{63747C21-13E6-4771-A9B8-2C17AD7A08E4}"/>
  </bookViews>
  <sheets>
    <sheet name="MyMudah" sheetId="11" r:id="rId1"/>
    <sheet name="Perancangan Okt Dis" sheetId="12" r:id="rId2"/>
  </sheets>
  <definedNames>
    <definedName name="_xlnm._FilterDatabase" localSheetId="0" hidden="1">MyMudah!$B$2:$I$2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2" l="1"/>
  <c r="G213" i="11"/>
  <c r="G212" i="11"/>
  <c r="G207" i="11"/>
  <c r="G208" i="11"/>
  <c r="I208" i="11"/>
  <c r="G209" i="11"/>
  <c r="H209" i="11" s="1"/>
  <c r="I209" i="11"/>
  <c r="G210" i="11"/>
  <c r="I210" i="11"/>
  <c r="G211" i="11"/>
  <c r="I211" i="11"/>
  <c r="I212" i="11"/>
  <c r="G100" i="11" l="1"/>
  <c r="G15" i="11" l="1"/>
  <c r="G221" i="11" s="1"/>
  <c r="G214" i="11" l="1"/>
  <c r="I214" i="11"/>
  <c r="G215" i="11"/>
  <c r="I215" i="11"/>
  <c r="G101" i="11"/>
  <c r="I101" i="11"/>
  <c r="G102" i="11"/>
  <c r="I102" i="11"/>
  <c r="G103" i="11"/>
  <c r="I103" i="11"/>
  <c r="H214" i="11" l="1"/>
  <c r="H102" i="11"/>
  <c r="I216" i="11" l="1"/>
  <c r="G216" i="11"/>
  <c r="I115" i="11"/>
  <c r="G115" i="11"/>
  <c r="I114" i="11"/>
  <c r="G114" i="11"/>
  <c r="I113" i="11"/>
  <c r="G113" i="11"/>
  <c r="I112" i="11"/>
  <c r="G112" i="11"/>
  <c r="I111" i="11"/>
  <c r="G111" i="11"/>
  <c r="I110" i="11"/>
  <c r="G110" i="11"/>
  <c r="I109" i="11"/>
  <c r="G109" i="11"/>
  <c r="I108" i="11"/>
  <c r="G108" i="11"/>
  <c r="I107" i="11"/>
  <c r="G107" i="11"/>
  <c r="I106" i="11"/>
  <c r="G106" i="11"/>
  <c r="I105" i="11"/>
  <c r="G105" i="11"/>
  <c r="I104" i="11"/>
  <c r="G104" i="11"/>
  <c r="J115" i="11" l="1"/>
  <c r="J209" i="11"/>
  <c r="J214" i="11"/>
  <c r="J216" i="11"/>
  <c r="J102" i="11"/>
  <c r="I116" i="11"/>
  <c r="J109" i="11"/>
  <c r="I217" i="11"/>
  <c r="J217" i="11" l="1"/>
  <c r="J116" i="11"/>
  <c r="H115" i="11" l="1"/>
  <c r="H109" i="11"/>
  <c r="G116" i="11"/>
  <c r="G219" i="11" l="1"/>
  <c r="H116" i="11"/>
  <c r="H216" i="11" l="1"/>
  <c r="G220" i="11" s="1"/>
  <c r="G222" i="11" s="1"/>
  <c r="G217" i="11" l="1"/>
  <c r="H217" i="11" l="1"/>
</calcChain>
</file>

<file path=xl/sharedStrings.xml><?xml version="1.0" encoding="utf-8"?>
<sst xmlns="http://schemas.openxmlformats.org/spreadsheetml/2006/main" count="653" uniqueCount="387">
  <si>
    <t>BIL.</t>
  </si>
  <si>
    <t>TARIKH</t>
  </si>
  <si>
    <t>NAMA PIC</t>
  </si>
  <si>
    <t>NAMA PEMBEKAL</t>
  </si>
  <si>
    <t>PERKARA / AKTIVITI</t>
  </si>
  <si>
    <t>JUMLAH</t>
  </si>
  <si>
    <t>STATUS</t>
  </si>
  <si>
    <t>BAJET</t>
  </si>
  <si>
    <t>Selesai</t>
  </si>
  <si>
    <t>Invois/LPO Disemak Lengkap</t>
  </si>
  <si>
    <t>LPO Sedia</t>
  </si>
  <si>
    <t>Perlu Kemaskini Invois</t>
  </si>
  <si>
    <t>Perlu Dikemaskini</t>
  </si>
  <si>
    <t>Lulus</t>
  </si>
  <si>
    <t>Invois/LPO Daripada Pembekal Sedia</t>
  </si>
  <si>
    <t>Menunggu Semakan FIN</t>
  </si>
  <si>
    <t>Menunggu Sokongan</t>
  </si>
  <si>
    <t>Ditolak</t>
  </si>
  <si>
    <t>Batal</t>
  </si>
  <si>
    <t>Menunggu Kelulusan Pengarah MSF</t>
  </si>
  <si>
    <t>Menunggu Semakan PCT</t>
  </si>
  <si>
    <t>Menunggu Kelulusan TKP</t>
  </si>
  <si>
    <t>Jumlah</t>
  </si>
  <si>
    <t>JUMLAH eRO</t>
  </si>
  <si>
    <t>Dalam Semakan PCT</t>
  </si>
  <si>
    <t>Gaji Januari</t>
  </si>
  <si>
    <t>Gaji Februari</t>
  </si>
  <si>
    <t>Gaji Mac</t>
  </si>
  <si>
    <t>Gaji April</t>
  </si>
  <si>
    <t>Gaji Mei</t>
  </si>
  <si>
    <t>Gaji Jun</t>
  </si>
  <si>
    <t>Gaji Julai</t>
  </si>
  <si>
    <t>Gaji Ogos</t>
  </si>
  <si>
    <t>Gaji September</t>
  </si>
  <si>
    <t>Gaji Oktober</t>
  </si>
  <si>
    <t>Gaji November</t>
  </si>
  <si>
    <t>Gaji Disember</t>
  </si>
  <si>
    <t>Menunggu Kelulusan KP</t>
  </si>
  <si>
    <t>eClaim 2023</t>
  </si>
  <si>
    <t>Perlu Kemaskini Bukti Kerja</t>
  </si>
  <si>
    <t>(Perlu Tindakan Pemohon)</t>
  </si>
  <si>
    <t>HOTEL ARMADA (PJ) SDN BHD</t>
  </si>
  <si>
    <t>(V0002581)</t>
  </si>
  <si>
    <t>KOPERASI MPC BERHAD</t>
  </si>
  <si>
    <t>(V0000104)</t>
  </si>
  <si>
    <t>PULLMAN KUCHING</t>
  </si>
  <si>
    <t>(V0009633)</t>
  </si>
  <si>
    <t>ROMAIZA BINTI AB RAHMAN</t>
  </si>
  <si>
    <t>(V0000628)</t>
  </si>
  <si>
    <t>IZHAR BIN CHE MEE</t>
  </si>
  <si>
    <t>(V0000806)</t>
  </si>
  <si>
    <t>(V0000917)</t>
  </si>
  <si>
    <t>PAHANG SKILLS DEVELOPMENT CENTRE</t>
  </si>
  <si>
    <t>JEMZ GROUP INTERNATIONAL SDN BHD</t>
  </si>
  <si>
    <t>ULSTER WAVES SDN BHD</t>
  </si>
  <si>
    <t>(V0011391)</t>
  </si>
  <si>
    <t>R.A.M. TRAVEL &amp; TOURS SDN BHD</t>
  </si>
  <si>
    <t>(V0000130)</t>
  </si>
  <si>
    <t>BANGI RESORT HOTEL SDN BHD</t>
  </si>
  <si>
    <t>(V0002549)</t>
  </si>
  <si>
    <t>SHANTHINI TAMADORAM (1592)</t>
  </si>
  <si>
    <t>SITI NUR SYUHAIDA MOHD SALLEH (1705)</t>
  </si>
  <si>
    <t>IZZUL IKHWAN ISHAK (1659)</t>
  </si>
  <si>
    <t>BMPRO SOLUTIONS</t>
  </si>
  <si>
    <t>(V0003767)</t>
  </si>
  <si>
    <t>STRATEGIA ENTERPRISE</t>
  </si>
  <si>
    <t>(V0011544)</t>
  </si>
  <si>
    <t>NUR ARIFAH BINTI MUBARAK ALI (1797)</t>
  </si>
  <si>
    <t>NURAIZAH HARUN @ HARRON (1578)</t>
  </si>
  <si>
    <t>DORSETT GRAND SUBANG</t>
  </si>
  <si>
    <t>(V0000093)</t>
  </si>
  <si>
    <t>NADIRA BINTI ISAN (3185)</t>
  </si>
  <si>
    <t>NURUL NAJWA BINTI ADAM MALIK (1789)</t>
  </si>
  <si>
    <t>MOHD HOSNI B. MAMAT@ARIFFIN (1577)</t>
  </si>
  <si>
    <t>PRIMULA BEACH HOTEL SDN BHD</t>
  </si>
  <si>
    <t>(V0009553)</t>
  </si>
  <si>
    <t>KL METRO HOTEL MANAGEMENT SDN BHD</t>
  </si>
  <si>
    <t>(V0001303)</t>
  </si>
  <si>
    <t>SAYED MUNAWAR BIN SAYED MOHD MUSTAR</t>
  </si>
  <si>
    <t>(V0011355)</t>
  </si>
  <si>
    <t>TPR HAJI HAMZAH BIN AB HALIM</t>
  </si>
  <si>
    <t>(V0010206)</t>
  </si>
  <si>
    <t>IDEATION VENTURES</t>
  </si>
  <si>
    <t>(V0001785)</t>
  </si>
  <si>
    <t>PUTRI DHIA NATHASYA MOHAMMAD YUSOFF (1762)</t>
  </si>
  <si>
    <t>NAZRI BIN KAHAR</t>
  </si>
  <si>
    <t>(V0011516)</t>
  </si>
  <si>
    <t>INTAN LIYANA MOHD FADZIL</t>
  </si>
  <si>
    <t>(V0010333)</t>
  </si>
  <si>
    <t>(V0000121)</t>
  </si>
  <si>
    <t>M. SYAHMI AMIZI BIN M. SUHAIMI (1796)</t>
  </si>
  <si>
    <t>SSB SOLUTION</t>
  </si>
  <si>
    <t>(V0008234)</t>
  </si>
  <si>
    <t>LANGGANAN APLIKASI CHATGPT+ BAGI MENINGKATKAN KECEKAPAN KERJA PROJEK MYMUDAH</t>
  </si>
  <si>
    <t>(MENGURUS-RM30 MYMUDAH)</t>
  </si>
  <si>
    <t>(M-0426/24)</t>
  </si>
  <si>
    <t>RESIDENTIAL PAKEJ BAGI BENGKEL MENINGKATKAN KECEKAPAN KERJA PROJEK MYMUDAH DENGAN MENGGUNAKAN CHATGPT+</t>
  </si>
  <si>
    <t>29/05/2024 08:15</t>
  </si>
  <si>
    <t>(M-0417/24)</t>
  </si>
  <si>
    <t>MOHD ZULKIFLY CHE MOHD RAWAWI (1613)</t>
  </si>
  <si>
    <t>SESI BRAINSTORMING BERSAMA PAKAR - PENYELARASAN USAHA MENAMBAH BAIK TATAKELOLA AP &amp; IP MERENTAS KEMENTERIAN MELALUI MYMUDAH</t>
  </si>
  <si>
    <t>24/05/2024 16:36</t>
  </si>
  <si>
    <t>(M-0404/24)</t>
  </si>
  <si>
    <t>BENGKEL PENGHARMONIAN DASHBOARD MYMUDAH</t>
  </si>
  <si>
    <t>26/04/2024 15:05</t>
  </si>
  <si>
    <t>(M-0306/24)</t>
  </si>
  <si>
    <t>(Diluluskan Pada: 29/04/2024 08:06)</t>
  </si>
  <si>
    <t>Pakej Makan Minum Mesyuarat (Dalaman) bagi Program Pembangunan Kapasiti bersama Pakar Antarabangsa</t>
  </si>
  <si>
    <t>18/04/2024 14:44</t>
  </si>
  <si>
    <t>(M-0284/24)</t>
  </si>
  <si>
    <t>AZIRA MOHAMED HODZAI (1580)</t>
  </si>
  <si>
    <t>PAKEJ MESYUARAT RESIDENSI BAGI BENGKEL STRATEGIK HALATUJU GOVTECH DALAM PROJEK MYMUDAH</t>
  </si>
  <si>
    <t>17/04/2024 19:20</t>
  </si>
  <si>
    <t>Malaysia Madani Display Panel</t>
  </si>
  <si>
    <t>(M-0267/24)</t>
  </si>
  <si>
    <t>Perkhidmatan Pengharmonian Buku MyMUDAH Peringkat Negeri Terengganu</t>
  </si>
  <si>
    <t>25/03/2024 14:07</t>
  </si>
  <si>
    <t>(M-0229/24)</t>
  </si>
  <si>
    <t>BENGKEL MENGHARMONI PROGRAM AMALAN BAIK PERATURAN BERIMPAK TINGGI</t>
  </si>
  <si>
    <t>(M-0207/24)</t>
  </si>
  <si>
    <t>AMINIDA EVENT MANAGEMENT</t>
  </si>
  <si>
    <t>(V0011792)</t>
  </si>
  <si>
    <t>Penyediaan Gimik bagi Persidangan MyMudah 2024 Negeri Terengganu</t>
  </si>
  <si>
    <t>(M-0203/24)</t>
  </si>
  <si>
    <t>SERANGKAI JITU EMPIRE</t>
  </si>
  <si>
    <t>(V0011798)</t>
  </si>
  <si>
    <t>Penyediaan Cenderahati Tetamu Khas bagi Persidangan MyMudah 2024 Negeri Terengganu</t>
  </si>
  <si>
    <t>(M-0204/24)</t>
  </si>
  <si>
    <t>NUR ADILLA BINTI ALI</t>
  </si>
  <si>
    <t>(V0011799)</t>
  </si>
  <si>
    <t>Penginapan bagi Delegasi KSN bagi Persidangan MyMudah Negeri Terengganu (La Guesthouse Bukit Besar)</t>
  </si>
  <si>
    <t>13/03/2024 15:47</t>
  </si>
  <si>
    <t>(M-0199/24)</t>
  </si>
  <si>
    <t>(Diluluskan Pada: 14/03/2024 13:17)</t>
  </si>
  <si>
    <t>PERCETAKAN BUKU GARIS PANDUAN MYMUDAH TERENGGANU</t>
  </si>
  <si>
    <t>Penyediaan Perkhidmatan asap bagi Gimik Persidangan MyMudah Negeri Terengganu 2024</t>
  </si>
  <si>
    <t>(M-0196/24)</t>
  </si>
  <si>
    <t>DUYONG MARINA RESORT SDN BHD</t>
  </si>
  <si>
    <t>(V0011790)</t>
  </si>
  <si>
    <t>Penginapan KSN, Delegasi dan Pengurusan MPC bagi Persidangan MyMudah Peringkat Negeri Terengganu</t>
  </si>
  <si>
    <t>(M-0173/24)</t>
  </si>
  <si>
    <t>OMEGA SUPPLY &amp; SERVICES</t>
  </si>
  <si>
    <t>(V0011770)</t>
  </si>
  <si>
    <t>Percetakan Buku Program dan Bunting bagi Persidangan MyMudah 2024 Peringkat Negeri Terengganu</t>
  </si>
  <si>
    <t>(MKK-0030/24)</t>
  </si>
  <si>
    <t>THE MAGELLAN SUTERA RESORT</t>
  </si>
  <si>
    <t>(V0000610)</t>
  </si>
  <si>
    <t>PEMBAYARAN BILIK PENGINAPAN DAN PAKEJ MAKAN MINUM BAGI PERSIDANGAN MYMUDAH @ PEMUDAHCARA SABAH MAJU JAYA (SMJ) PERINGKAT NEGERI SABAH 2024</t>
  </si>
  <si>
    <t>(MKK-0029/24)</t>
  </si>
  <si>
    <t>PEMBAYARAN PEMBELIAN TIKET PENERBANGAN PENCERAMAH SEMPENA PERSIDANGAN MYMUDAH @ PEMUDAHCARA SABAH MAJU JAYA (SMJ) PERINGKAT NEGERI SABAH 2024</t>
  </si>
  <si>
    <t>29/02/2024 16:37</t>
  </si>
  <si>
    <t>(M-0169/24)</t>
  </si>
  <si>
    <t>RAIA HOTEL &amp; CONVENTION CENTRE TERENGGANU</t>
  </si>
  <si>
    <t>(V0011408)</t>
  </si>
  <si>
    <t>Pakej Mesyuarat dan Penginapan bagi Persidangan MyMudah 2024 Peringkat Negeri Terengganu</t>
  </si>
  <si>
    <t>(M-0168/24)</t>
  </si>
  <si>
    <t>Perkhidmatan Penginapan bagi Persidangan MyMudah 2024 Peringkat Negeri Terengganu</t>
  </si>
  <si>
    <t>29/02/2024 16:19</t>
  </si>
  <si>
    <t>(MKK-0028/24)</t>
  </si>
  <si>
    <t>(MENGURUS-MPC SBO,MENGURUS-RM30 MYMUDAH)</t>
  </si>
  <si>
    <t>29/02/2024 16:09</t>
  </si>
  <si>
    <t>(M-0164/24)</t>
  </si>
  <si>
    <t>THE IBR ASIA GROUP SDN BHD</t>
  </si>
  <si>
    <t>(V0000291)</t>
  </si>
  <si>
    <t>Penyediaan handbook MyMudah Negeri Terengganu 2024</t>
  </si>
  <si>
    <t>28/02/2024 14:17</t>
  </si>
  <si>
    <t>(M-0154/24)</t>
  </si>
  <si>
    <t>PROMOSI- GIMIK PELANCARAN PERSIDANGAN MYMUDAH 2024 PERINGKAT NEGERI TERENGGANU</t>
  </si>
  <si>
    <t>28/02/2024 05:01</t>
  </si>
  <si>
    <t>(MKK-0024/24)</t>
  </si>
  <si>
    <t>RAKANKITA (M) SDN. BHD.</t>
  </si>
  <si>
    <t>(V0011759)</t>
  </si>
  <si>
    <t>PEMBAYARAN PERCETAKAN DAN PENERBITAN BUNTING, BACKDROP</t>
  </si>
  <si>
    <t>27/02/2024 09:13</t>
  </si>
  <si>
    <t>(MSW-0026/24)</t>
  </si>
  <si>
    <t>LIYANA OTHMAN (1656)</t>
  </si>
  <si>
    <t>PROGRAM PEMBANGUNAN KAPASITI MEMUDAHCARA ISU BERKENAAN BEBAN PERATURAN MELALUI KOLABORASI AWAM DAN SWASTA PADA 28-29 FEBRUARI 2024</t>
  </si>
  <si>
    <t>27/02/2024 09:11</t>
  </si>
  <si>
    <t>(MSW-0025/24)</t>
  </si>
  <si>
    <t>SERAPI HOTEL</t>
  </si>
  <si>
    <t>(V0011327)</t>
  </si>
  <si>
    <t>26/02/2024 22:41</t>
  </si>
  <si>
    <t>(MKK-0023/24)</t>
  </si>
  <si>
    <t>DEEN'S PRODUCTIONS &amp; DISCOVERY</t>
  </si>
  <si>
    <t>(V0010244)</t>
  </si>
  <si>
    <t>PEMBAYARAN UNTUK VIDEO SABAH PRODUKTIF DAN GIMIK PELANCARAN PLATFORM PEMUDAHCARA SMJ</t>
  </si>
  <si>
    <t>26/02/2024 15:43</t>
  </si>
  <si>
    <t>26/02/2024 09:22</t>
  </si>
  <si>
    <t>(MKK-0022/24)</t>
  </si>
  <si>
    <t>BANDAR ENTERPRISE</t>
  </si>
  <si>
    <t>(V0011741)</t>
  </si>
  <si>
    <t>CENDERAMATA KORPORAT SEMPENA PERSIDANGAN MYMUDAH @ PEMUDAHCARA SABAH MAJU JAYA (SMJ) PERINGKAT NEGERI SABAH 2024</t>
  </si>
  <si>
    <t>14/02/2024 10:29</t>
  </si>
  <si>
    <t>(M-0097/24)</t>
  </si>
  <si>
    <t>MEGA ADWORKS SDN BHD</t>
  </si>
  <si>
    <t>(V0006612)</t>
  </si>
  <si>
    <t>PEMBAYARAN PENYELENGGARAAN, PERKHIDMATAN SOKONGAN DAN YURAN LANGGANAN BAGI PORTAL MYMUDAH</t>
  </si>
  <si>
    <r>
      <t>*</t>
    </r>
    <r>
      <rPr>
        <b/>
        <sz val="9"/>
        <color rgb="FF000000"/>
        <rFont val="Arial"/>
        <family val="2"/>
      </rPr>
      <t> </t>
    </r>
    <r>
      <rPr>
        <b/>
        <sz val="9"/>
        <color rgb="FFFF0000"/>
        <rFont val="Arial"/>
        <family val="2"/>
      </rPr>
      <t>Kelulusan Khas</t>
    </r>
    <r>
      <rPr>
        <sz val="9"/>
        <color rgb="FF000000"/>
        <rFont val="Arial"/>
        <family val="2"/>
      </rPr>
      <t> 18/03/2024 09:16</t>
    </r>
  </si>
  <si>
    <r>
      <t>*</t>
    </r>
    <r>
      <rPr>
        <b/>
        <sz val="9"/>
        <color rgb="FF000000"/>
        <rFont val="Arial"/>
        <family val="2"/>
      </rPr>
      <t> </t>
    </r>
    <r>
      <rPr>
        <b/>
        <sz val="9"/>
        <color rgb="FFFF0000"/>
        <rFont val="Arial"/>
        <family val="2"/>
      </rPr>
      <t>Kelulusan Khas</t>
    </r>
    <r>
      <rPr>
        <sz val="9"/>
        <color rgb="FF000000"/>
        <rFont val="Arial"/>
        <family val="2"/>
      </rPr>
      <t> 14/03/2024 13:43</t>
    </r>
  </si>
  <si>
    <r>
      <t>*</t>
    </r>
    <r>
      <rPr>
        <b/>
        <sz val="9"/>
        <color rgb="FF000000"/>
        <rFont val="Arial"/>
        <family val="2"/>
      </rPr>
      <t> </t>
    </r>
    <r>
      <rPr>
        <b/>
        <sz val="9"/>
        <color rgb="FFFF0000"/>
        <rFont val="Arial"/>
        <family val="2"/>
      </rPr>
      <t>Kelulusan Khas</t>
    </r>
    <r>
      <rPr>
        <sz val="9"/>
        <color rgb="FF000000"/>
        <rFont val="Arial"/>
        <family val="2"/>
      </rPr>
      <t> 13/03/2024 10:00</t>
    </r>
  </si>
  <si>
    <r>
      <t>*</t>
    </r>
    <r>
      <rPr>
        <b/>
        <sz val="9"/>
        <color rgb="FF000000"/>
        <rFont val="Arial"/>
        <family val="2"/>
      </rPr>
      <t> </t>
    </r>
    <r>
      <rPr>
        <b/>
        <sz val="9"/>
        <color rgb="FFFF0000"/>
        <rFont val="Arial"/>
        <family val="2"/>
      </rPr>
      <t>Kelulusan Khas</t>
    </r>
    <r>
      <rPr>
        <sz val="9"/>
        <color rgb="FF000000"/>
        <rFont val="Arial"/>
        <family val="2"/>
      </rPr>
      <t> 12/03/2024 12:14</t>
    </r>
  </si>
  <si>
    <t>(Mi-0971/24)</t>
  </si>
  <si>
    <t>28/05/2024 09:46</t>
  </si>
  <si>
    <t>(MKKi-0070/24)</t>
  </si>
  <si>
    <t>(Diluluskan Pada: 29/05/2024 10:46)</t>
  </si>
  <si>
    <t>LEE WAN SWANEE (1573)</t>
  </si>
  <si>
    <t>THOMAS LOGIJIN</t>
  </si>
  <si>
    <t>(V0011981)</t>
  </si>
  <si>
    <t>PERKHIDMATAN SEBAGAI PANEL/PENCERAMAH SEMASA PERSIDANGAN MYMUDAH @ PEMUDAHCARA SABAH MAJU JAYA (SMJ) PERINGKAT NEGERI SABAH 2024</t>
  </si>
  <si>
    <t>23/04/2024 11:49</t>
  </si>
  <si>
    <t>(M-0745/24)</t>
  </si>
  <si>
    <t>(Diluluskan Pada: 20/05/2024 16:21)</t>
  </si>
  <si>
    <t>NOOR MOHAMMAD FARHAN NOR AZMAN (3124)</t>
  </si>
  <si>
    <t>23/04/2024 11:16</t>
  </si>
  <si>
    <t>(M-0739/24)</t>
  </si>
  <si>
    <t>26/03/2024 18:17</t>
  </si>
  <si>
    <t>(M-0551/24)</t>
  </si>
  <si>
    <t>26/03/2024 18:16</t>
  </si>
  <si>
    <t>(M-0550/24)</t>
  </si>
  <si>
    <t>26/03/2024 18:14</t>
  </si>
  <si>
    <t>(M-0549/24)</t>
  </si>
  <si>
    <t>26/03/2024 12:34</t>
  </si>
  <si>
    <t>(M-0546/24)</t>
  </si>
  <si>
    <t>(Diluluskan Pada: 18/04/2024 12:09)</t>
  </si>
  <si>
    <t>HANIF BIN YAACOB</t>
  </si>
  <si>
    <t>(V0011837)</t>
  </si>
  <si>
    <t>Pembayaran Pengacara Majlis (Dr Haniff PITAS) bagi Persidangan MyMudah 2024 Negeri Terengganu</t>
  </si>
  <si>
    <t>26/03/2024 12:23</t>
  </si>
  <si>
    <t>(M-0545/24)</t>
  </si>
  <si>
    <t>(Diluluskan Pada: 26/03/2024 14:52)</t>
  </si>
  <si>
    <t>CHE WAN MOHD RAPANAH BIN CHE WAN EMBONG</t>
  </si>
  <si>
    <t>(V0011851)</t>
  </si>
  <si>
    <t>Pembayaran Panel (En Che Wan Rapanah MPKulai) bagi Persidangan MyMudah 2024 Negeri Terengganu</t>
  </si>
  <si>
    <t>21/03/2024 12:14</t>
  </si>
  <si>
    <t>(M-0497/24)</t>
  </si>
  <si>
    <t>(Diluluskan Pada: 26/03/2024 09:55)</t>
  </si>
  <si>
    <t>Pembayaran Panel Forum 2 (Tuan Haji Hamzah bagi Persidangan MyMudah 2024 Negeri Terengganu</t>
  </si>
  <si>
    <t>21/03/2024 12:13</t>
  </si>
  <si>
    <t>(M-0496/24)</t>
  </si>
  <si>
    <t>(Diluluskan Pada: 26/03/2024 09:59)</t>
  </si>
  <si>
    <t>MOHAMAD NOR BIN OTHMAN</t>
  </si>
  <si>
    <t>(V0011805)</t>
  </si>
  <si>
    <t>Pembayaran Panel Forum 1 (Tuan Haji Md Nor) bagi Persidangan MyMudah 2024 Negeri Terengganu</t>
  </si>
  <si>
    <t>21/03/2024 12:10</t>
  </si>
  <si>
    <t>(M-0495/24)</t>
  </si>
  <si>
    <t>(Diluluskan Pada: 26/03/2024 09:58)</t>
  </si>
  <si>
    <t>AHMAD SYAFRI HUSNAINI BIN MOHAMAD</t>
  </si>
  <si>
    <t>(V0011806)</t>
  </si>
  <si>
    <t>Pembayaran Pengacara Majlis (Tuan Haji Shafri) bagi Persidangan MyMudah 2024 Negeri Terengganu</t>
  </si>
  <si>
    <t>21/03/2024 11:44</t>
  </si>
  <si>
    <t>(M-0494/24)</t>
  </si>
  <si>
    <t>(Diluluskan Pada: 03/04/2024 11:56)</t>
  </si>
  <si>
    <t>HAJI ROSLI BIN LATIF</t>
  </si>
  <si>
    <t>(V0011813)</t>
  </si>
  <si>
    <t>Pembayaran Panel Forum 1 (Tuan Haji Rosli Bin Latif,Datuk Bandar) bagi Persidangan MyMudah 2024 Negeri Terengganu</t>
  </si>
  <si>
    <t>19/03/2024 15:05</t>
  </si>
  <si>
    <t>(Diluluskan Pada: 21/03/2024 08:28)</t>
  </si>
  <si>
    <t>SITI RAMAH BINTI HAJI SHARIFF</t>
  </si>
  <si>
    <t>(V0011811)</t>
  </si>
  <si>
    <t>PENCERAMAH PROGRAM PEMBANGUNAN KAPASITI MEMUDAHCARA ISU BERKENAAN BEBAN PERATURAN MELALUI KOLABORASI AWAM DAN SWASTA PADA 28 FEBRUARI 2024</t>
  </si>
  <si>
    <t>(M-0444/24)</t>
  </si>
  <si>
    <t>(Diluluskan Pada: 26/03/2024 15:50)</t>
  </si>
  <si>
    <t>HANEDA BINTI OMAR</t>
  </si>
  <si>
    <t>(V0011796)</t>
  </si>
  <si>
    <t>Penginapan bagi Delegasi KSN bagi Persidangan MyMudah Negeri Terengganu (Villa Padu Homestay)</t>
  </si>
  <si>
    <t>(M-0425/24)</t>
  </si>
  <si>
    <t>(Diluluskan Pada: 19/03/2024 14:20)</t>
  </si>
  <si>
    <t>Pembayaran Moderator Forum 1 (Tuan Haji Nazri Kahar) bagi Persidangan MyMudah 2024 Negeri Terengganu</t>
  </si>
  <si>
    <t>(M-0409/24)</t>
  </si>
  <si>
    <t>(Diluluskan Pada: 19/03/2024 14:19)</t>
  </si>
  <si>
    <t>Pembayaran Moderator Forum 1 (Tuan Sayed Munawar) bagi Persidangan MyMudah 2024 Negeri Terengganu</t>
  </si>
  <si>
    <t>(MKK-0031/24)</t>
  </si>
  <si>
    <t>(Diluluskan Pada: 25/03/2024 11:28)</t>
  </si>
  <si>
    <t>DATUK DR RAMLE KASIN</t>
  </si>
  <si>
    <t>(V0011785)</t>
  </si>
  <si>
    <t>(MKK-0026/24)</t>
  </si>
  <si>
    <t>(Diluluskan Pada: 12/03/2024 09:14)</t>
  </si>
  <si>
    <t>DAYANG HANIA BINTI RAFEI</t>
  </si>
  <si>
    <t>(V0011786)</t>
  </si>
  <si>
    <t>PERSIDANGAN MYMUDAH @ PEMUDAHCARA SABAH MAJU JAYA (SMJ) PERINGKAT NEGERI SABAH 2024</t>
  </si>
  <si>
    <t>(MKK-0025/24)</t>
  </si>
  <si>
    <t>(Diluluskan Pada: 12/03/2024 11:10)</t>
  </si>
  <si>
    <t>PERKHIDMATAN MODERATOR BAGI PERSIDANGAN MYMUDAH @ PEMUDAHCARA SABAH MAJU JAYA (SMJ) PERINGKAT NEGERI SABAH 2024</t>
  </si>
  <si>
    <t>28/02/2024 07:23</t>
  </si>
  <si>
    <t>(Diluluskan Pada: 18/03/2024 08:15)</t>
  </si>
  <si>
    <t>(M-0012/24)</t>
  </si>
  <si>
    <t>(Diluluskan Pada: 01/02/2024 16:00)</t>
  </si>
  <si>
    <t>WAN SYAHRINA WAN AB RAHMAN</t>
  </si>
  <si>
    <t>(V0011514)</t>
  </si>
  <si>
    <t>(M-0011/24)</t>
  </si>
  <si>
    <t>(Diluluskan Pada: 01/02/2024 16:08)</t>
  </si>
  <si>
    <t>(M-0010/24)</t>
  </si>
  <si>
    <t>(Diluluskan Pada: 01/02/2024 18:11)</t>
  </si>
  <si>
    <t>(M-0007/24)</t>
  </si>
  <si>
    <r>
      <t>[JPPK]</t>
    </r>
    <r>
      <rPr>
        <sz val="9"/>
        <color rgb="FF000000"/>
        <rFont val="Arial"/>
        <family val="2"/>
      </rPr>
      <t> PERKHIDMATAN TENAGA PENGAJAR BAGI BENGKEL PENGGUNAAN CHATGPT+ BAGI MENINGKATKAN KECEKAPAN KERJA PROJEK MYMUDAH</t>
    </r>
  </si>
  <si>
    <r>
      <t>[JPPK]</t>
    </r>
    <r>
      <rPr>
        <sz val="9"/>
        <color rgb="FF000000"/>
        <rFont val="Arial"/>
        <family val="2"/>
      </rPr>
      <t> PERKHIDMATAN FASILITATOR BAGI BENGKEL STRATEGIK HALATUJU GOVTECH DI DALAM PROJEK MYMUDAH</t>
    </r>
  </si>
  <si>
    <r>
      <t>[JPPK]</t>
    </r>
    <r>
      <rPr>
        <sz val="9"/>
        <color rgb="FF000000"/>
        <rFont val="Arial"/>
        <family val="2"/>
      </rPr>
      <t> PERKHIDMATAN PENULIS LAPORAN/ARTIKEL/SOALAN MODUL BAGI BENGKEL MENGHARMONI PROGRAM AMALAN BAIK PERATURAN BERIMPAK TINGGI</t>
    </r>
  </si>
  <si>
    <r>
      <t>[JPPK]</t>
    </r>
    <r>
      <rPr>
        <sz val="9"/>
        <color rgb="FF000000"/>
        <rFont val="Arial"/>
        <family val="2"/>
      </rPr>
      <t> PERKHIDMATAN PAKAR RUJUK/ INDUSTRI (MAKSIMUM 4 JAM SHJ.) BAGI BENGKEL MENGHARMONI PROGRAM AMALAN BAIK PERATURAN BERIMPAK TINGGI</t>
    </r>
  </si>
  <si>
    <r>
      <t>*</t>
    </r>
    <r>
      <rPr>
        <b/>
        <sz val="9"/>
        <color rgb="FF000000"/>
        <rFont val="Arial"/>
        <family val="2"/>
      </rPr>
      <t> </t>
    </r>
    <r>
      <rPr>
        <b/>
        <sz val="9"/>
        <color rgb="FFFF0000"/>
        <rFont val="Arial"/>
        <family val="2"/>
      </rPr>
      <t>Kelulusan Khas</t>
    </r>
    <r>
      <rPr>
        <sz val="9"/>
        <color rgb="FF000000"/>
        <rFont val="Arial"/>
        <family val="2"/>
      </rPr>
      <t> 13/03/2024 17:10</t>
    </r>
  </si>
  <si>
    <r>
      <t>*</t>
    </r>
    <r>
      <rPr>
        <b/>
        <sz val="9"/>
        <color rgb="FF000000"/>
        <rFont val="Arial"/>
        <family val="2"/>
      </rPr>
      <t> </t>
    </r>
    <r>
      <rPr>
        <b/>
        <sz val="9"/>
        <color rgb="FFFF0000"/>
        <rFont val="Arial"/>
        <family val="2"/>
      </rPr>
      <t>Kelulusan Khas</t>
    </r>
    <r>
      <rPr>
        <sz val="9"/>
        <color rgb="FF000000"/>
        <rFont val="Arial"/>
        <family val="2"/>
      </rPr>
      <t> 12/03/2024 12:06</t>
    </r>
  </si>
  <si>
    <r>
      <t>*</t>
    </r>
    <r>
      <rPr>
        <b/>
        <sz val="9"/>
        <color rgb="FF000000"/>
        <rFont val="Arial"/>
        <family val="2"/>
      </rPr>
      <t> </t>
    </r>
    <r>
      <rPr>
        <b/>
        <sz val="9"/>
        <color rgb="FFFF0000"/>
        <rFont val="Arial"/>
        <family val="2"/>
      </rPr>
      <t>Kelulusan Khas</t>
    </r>
    <r>
      <rPr>
        <sz val="9"/>
        <color rgb="FF000000"/>
        <rFont val="Arial"/>
        <family val="2"/>
      </rPr>
      <t> 11/03/2024 17:36</t>
    </r>
  </si>
  <si>
    <r>
      <t>*</t>
    </r>
    <r>
      <rPr>
        <b/>
        <sz val="9"/>
        <color rgb="FF000000"/>
        <rFont val="Arial"/>
        <family val="2"/>
      </rPr>
      <t> </t>
    </r>
    <r>
      <rPr>
        <b/>
        <sz val="9"/>
        <color rgb="FFFF0000"/>
        <rFont val="Arial"/>
        <family val="2"/>
      </rPr>
      <t>Kelulusan Khas</t>
    </r>
    <r>
      <rPr>
        <sz val="9"/>
        <color rgb="FF000000"/>
        <rFont val="Arial"/>
        <family val="2"/>
      </rPr>
      <t> 03/03/2024 09:51</t>
    </r>
  </si>
  <si>
    <r>
      <t>[JPPK]</t>
    </r>
    <r>
      <rPr>
        <sz val="9"/>
        <color rgb="FF000000"/>
        <rFont val="Arial"/>
        <family val="2"/>
      </rPr>
      <t> PERKHIDMATAN PENULIS LAPORAN/ARTIKEL/SOALAN MODUL BAGI PERSIDANGAN MYMUDAH @ PEMUDAHCARA SABAH MAJU JAYA (SMJ) PERINGKAT NEGERI SABAH 2024</t>
    </r>
  </si>
  <si>
    <r>
      <t>[JPPK]</t>
    </r>
    <r>
      <rPr>
        <sz val="9"/>
        <color rgb="FF000000"/>
        <rFont val="Arial"/>
        <family val="2"/>
      </rPr>
      <t> PERKHIDMATAN PAKAR RUJUK/ INDUSTRI (MAKSIMUM 4 JAM SHJ.) BAGI SESI PERBINCANGAN PENILAIAN PENGISIAN PROGRAM BAGI PROGRAM SETAHUN BERSAMA KERAJAAN MALAYSIA MADANI</t>
    </r>
  </si>
  <si>
    <r>
      <t>[JPPK]</t>
    </r>
    <r>
      <rPr>
        <sz val="9"/>
        <color rgb="FF000000"/>
        <rFont val="Arial"/>
        <family val="2"/>
      </rPr>
      <t> PERKHIDMATAN PAKAR RUJUK/ INDUSTRI (MAKSIMUM 4 JAM SHJ.) BAGI SESI PERBINCANGAN PASCA PROGRAM SETAHUN BERSAMA KERAJAAN MALAYSIA MADANI</t>
    </r>
  </si>
  <si>
    <t>GAJI</t>
  </si>
  <si>
    <t>Gaji 2024</t>
  </si>
  <si>
    <t>PERBELANJAAN KESELURUHAN</t>
  </si>
  <si>
    <t>eRO</t>
  </si>
  <si>
    <t>eISO</t>
  </si>
  <si>
    <t>PERBELANJAAN MYMUDAH RM30 (sehingga 3o Jun 2024)</t>
  </si>
  <si>
    <t>19/07/2024 10:21</t>
  </si>
  <si>
    <t>(M-0557/24)</t>
  </si>
  <si>
    <t>DR. YOGESVARI A/P SAMBASEVAM (01741)</t>
  </si>
  <si>
    <t>THV MANAGEMENT SERVICES SDN BHD</t>
  </si>
  <si>
    <t>(V0006648)</t>
  </si>
  <si>
    <t>BENGKEL PENYELARASAN DAN PEMANTAUAN PROGRAM MYMUDAH: MEMUDAHKAN URUSAN RAKYAT DAN KOMUNITI PERNIAGAAN MELALUI REFORMASI KERENAH BIROKRASI</t>
  </si>
  <si>
    <t>24/06/2024 09:54</t>
  </si>
  <si>
    <t>SWISS-GARDEN HOTEL &amp; RESIDENCES GENTING HIGHLANDS</t>
  </si>
  <si>
    <t>(V0010434)</t>
  </si>
  <si>
    <t>RESIDENTIAL PAKEJ BAGI BENGKEL MENINGKATKAN KECEKAPAN KERJA PROJEK MYMUDAH DENGAN MENGGUNAKAN CHATGPT+ SIRI 2</t>
  </si>
  <si>
    <t>(M-0438/24)</t>
  </si>
  <si>
    <t>(M-0542/24)</t>
  </si>
  <si>
    <t>(Diluluskan Pada: 15/07/2024 14:25)</t>
  </si>
  <si>
    <t>24/06/2024 09:48</t>
  </si>
  <si>
    <t>(Mi-1152/24)</t>
  </si>
  <si>
    <t>(Mi-1061/24)</t>
  </si>
  <si>
    <t>GOH SWEE SEANG</t>
  </si>
  <si>
    <t>(V0000795)</t>
  </si>
  <si>
    <t>(Diluluskan Pada: 04/07/2024 14:58)</t>
  </si>
  <si>
    <t>(Diluluskan Pada: 22/07/2024 12:33)</t>
  </si>
  <si>
    <t>(Diluluskan Pada: 22/07/2024 15:29)</t>
  </si>
  <si>
    <t>(Diluluskan Pada: 22/07/2024 10:28)</t>
  </si>
  <si>
    <r>
      <t>[JPPK]</t>
    </r>
    <r>
      <rPr>
        <sz val="9"/>
        <color rgb="FF000000"/>
        <rFont val="Arial"/>
        <family val="2"/>
      </rPr>
      <t> PERKHIDMATAN TENAGA PENGAJAR BAGI BENGKEL MENINGKATKAN KECEKAPAN KERJA PROJEK MYMUDAH DENGAN MENGGUNAKAN CHATGPT+ SIRI 2</t>
    </r>
  </si>
  <si>
    <r>
      <t>[JPPK]</t>
    </r>
    <r>
      <rPr>
        <sz val="9"/>
        <color rgb="FF000000"/>
        <rFont val="Arial"/>
        <family val="2"/>
      </rPr>
      <t> PERKHIDMATAN PAKAR RUJUK/ INDUSTRI (MAKSIMUM 4 JAM SHJ.) BAGI BRAINSTORMING SESSION WITH EXPERT - MPC TO COORDINATES EFFORTS TO IMPROVE AP &amp; IP GOVERNANCE ACROSS MINISTRIES</t>
    </r>
  </si>
  <si>
    <t>(MWU-0063/24)</t>
  </si>
  <si>
    <t>(Diluluskan Pada: 09/08/2024 16:31)</t>
  </si>
  <si>
    <t>KASTURI DEVI A/P APPANNA (1546)</t>
  </si>
  <si>
    <t>AMARI SPICE PENANG</t>
  </si>
  <si>
    <t>(V0011366)</t>
  </si>
  <si>
    <t>BENGKEL PEMBANGUNAN KAPASITI DAN PENUBUHAN UNIT MYMUDAH BERSAMA PEMAIN INDUSTRI DAN PERSATUAN PERNIAGAAN</t>
  </si>
  <si>
    <t>(Mi-1546/24)</t>
  </si>
  <si>
    <t>MUHAMAD HILMY BIN MOHD YAZID</t>
  </si>
  <si>
    <t>(V0011144)</t>
  </si>
  <si>
    <t>(Mi-1492/24)</t>
  </si>
  <si>
    <t>LEONG KIN CHOONG</t>
  </si>
  <si>
    <t>(V0002373)</t>
  </si>
  <si>
    <t>(Diluluskan Pada: 26/07/2024 12:29)</t>
  </si>
  <si>
    <r>
      <t>[JPPK]</t>
    </r>
    <r>
      <rPr>
        <sz val="9"/>
        <color rgb="FF000000"/>
        <rFont val="Arial"/>
        <family val="2"/>
      </rPr>
      <t> PERKHIDMATAN PENULIS LAPORAN/ARTIKEL/SOALAN MODUL BAGI SEMAKAN SEMULA AKTA, ENAKMEN DAN ORDINAN BERKAITAN DASAR MINERAL NEGARA</t>
    </r>
  </si>
  <si>
    <r>
      <t>[JPPK]</t>
    </r>
    <r>
      <rPr>
        <sz val="9"/>
        <color rgb="FF000000"/>
        <rFont val="Arial"/>
        <family val="2"/>
      </rPr>
      <t> PERKHIDMATAN PENULIS LAPORAN/ARTIKEL/SOALAN MODUL BAGI MESYUARAT PEMUDAH PRIVATE SECTOR NO. 7/2024</t>
    </r>
  </si>
  <si>
    <t>30/08/2024 16:29</t>
  </si>
  <si>
    <t>BAYOU LAGOON PARK RESORT SDN BHD</t>
  </si>
  <si>
    <t>(V0010886)</t>
  </si>
  <si>
    <t>BENGKEL PEMBANGUNAN KAPASITI MYMUDAH</t>
  </si>
  <si>
    <t>23/08/2024 10:56</t>
  </si>
  <si>
    <t>(M-0674/24)</t>
  </si>
  <si>
    <t>(Diluluskan Pada: 23/08/2024 15:01)</t>
  </si>
  <si>
    <t>NOR FITRI SHAZLIN BINTI ZAINI (3184)</t>
  </si>
  <si>
    <t>BAYVIEW HOTEL LANGKAWI</t>
  </si>
  <si>
    <t>(V0000202)</t>
  </si>
  <si>
    <t>JEMPUTAN SESI LIBAT URUS BAGI CADANGAN PEMBANGUNAN SISTEM URUSAN RUNDINGAN DI BAWAH SEKSYEN 20A, AKTA PERANCANGAN BANDAR DAN DESA 1976 [AKTA 172]</t>
  </si>
  <si>
    <t>19/08/2024 12:55</t>
  </si>
  <si>
    <t>(MWU-0069/24)</t>
  </si>
  <si>
    <t>(Diluluskan Pada: 20/08/2024 09:08)</t>
  </si>
  <si>
    <t>EVERGREEN LAUREL HOTEL (M) SDN BHD</t>
  </si>
  <si>
    <t>(V0004225)</t>
  </si>
  <si>
    <t>BENGKEL PEMBANGUNAN KAPASITI DAN PENUBUHAN UNIT MYMUDAH BAGI PEJABAT TANAH DAN GALIAN SERTA PEJABAT DAERAH DAN TANAH NEGERI PULAU PINANG</t>
  </si>
  <si>
    <t>19/08/2024 12:06</t>
  </si>
  <si>
    <t>(MWU-0068/24)</t>
  </si>
  <si>
    <t>(Diluluskan Pada: 21/08/2024 00:21)</t>
  </si>
  <si>
    <t>GEMBA SOLUTION ENTERPRISE</t>
  </si>
  <si>
    <t>(V0002342)</t>
  </si>
  <si>
    <r>
      <t>[JPPK]</t>
    </r>
    <r>
      <rPr>
        <sz val="9"/>
        <color rgb="FF000000"/>
        <rFont val="Arial"/>
        <family val="2"/>
      </rPr>
      <t> PERKHIDMATAN TENAGA PENGAJAR BAGI BENGKEL PEMBANGUNAN KAPASITI DAN PENUBUHAN UNIT MYMUDAH BAGI PEJABAT TANAH DAN GALIAN SERTA PEJABAT DAERAH DAN TANAH NEGERI PULAU PINANG</t>
    </r>
  </si>
  <si>
    <t>P20407</t>
  </si>
  <si>
    <t>P20408</t>
  </si>
  <si>
    <t>P29105</t>
  </si>
  <si>
    <t>P29401</t>
  </si>
  <si>
    <t>P27108</t>
  </si>
  <si>
    <t>P29112</t>
  </si>
  <si>
    <t>P20401</t>
  </si>
  <si>
    <t>Persidangan RKB</t>
  </si>
  <si>
    <t xml:space="preserve">Pakar Rujuk RKB </t>
  </si>
  <si>
    <t xml:space="preserve">Penambahbaikan Portal MyMudah </t>
  </si>
  <si>
    <t xml:space="preserve">Perancangan Aktiviti (Okt - Dis) </t>
  </si>
  <si>
    <t>Gaji MyStep</t>
  </si>
  <si>
    <t>Aktiviti Pembayaran (Jan-Sept)*</t>
  </si>
  <si>
    <t>Nota: * termasuk persidangan MyMudah terengganu &amp; sabah yang enggunakan BOM berasingan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</si>
</sst>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27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8000"/>
      <name val="Arial"/>
      <family val="2"/>
    </font>
    <font>
      <b/>
      <sz val="14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9"/>
      <color rgb="FFFFFFFF"/>
      <name val="FontAwesome"/>
    </font>
    <font>
      <b/>
      <sz val="9"/>
      <color rgb="FFFFFFFF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FontAwesome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/>
      <right style="medium">
        <color rgb="FFDDDDDD"/>
      </right>
      <top/>
      <bottom/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/>
      <top/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164" fontId="7" fillId="0" borderId="0" applyFont="0" applyFill="0" applyBorder="0" applyAlignment="0" applyProtection="0"/>
  </cellStyleXfs>
  <cellXfs count="264">
    <xf numFmtId="0" fontId="0" fillId="0" borderId="0" xfId="0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22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9" fontId="6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4" fontId="7" fillId="0" borderId="1" xfId="0" applyNumberFormat="1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4" fontId="7" fillId="0" borderId="1" xfId="0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 wrapText="1"/>
    </xf>
    <xf numFmtId="4" fontId="7" fillId="0" borderId="0" xfId="0" applyNumberFormat="1" applyFont="1" applyAlignment="1">
      <alignment horizontal="right" vertical="top" wrapText="1"/>
    </xf>
    <xf numFmtId="0" fontId="1" fillId="2" borderId="0" xfId="0" applyFont="1" applyFill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right" vertical="top" wrapText="1"/>
    </xf>
    <xf numFmtId="0" fontId="2" fillId="3" borderId="7" xfId="0" applyFont="1" applyFill="1" applyBorder="1" applyAlignment="1">
      <alignment vertical="top" wrapText="1"/>
    </xf>
    <xf numFmtId="0" fontId="1" fillId="0" borderId="0" xfId="0" applyFont="1" applyAlignment="1">
      <alignment horizontal="right" vertical="center"/>
    </xf>
    <xf numFmtId="0" fontId="1" fillId="3" borderId="7" xfId="0" applyFont="1" applyFill="1" applyBorder="1" applyAlignment="1">
      <alignment horizontal="center" vertical="top" wrapText="1"/>
    </xf>
    <xf numFmtId="0" fontId="1" fillId="3" borderId="10" xfId="0" applyFont="1" applyFill="1" applyBorder="1"/>
    <xf numFmtId="4" fontId="1" fillId="0" borderId="4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4" fontId="1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22" fontId="8" fillId="4" borderId="6" xfId="0" applyNumberFormat="1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vertical="top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vertical="top" wrapText="1"/>
    </xf>
    <xf numFmtId="22" fontId="8" fillId="4" borderId="8" xfId="0" applyNumberFormat="1" applyFont="1" applyFill="1" applyBorder="1" applyAlignment="1">
      <alignment horizontal="center" vertical="top" wrapText="1"/>
    </xf>
    <xf numFmtId="22" fontId="8" fillId="5" borderId="6" xfId="0" applyNumberFormat="1" applyFont="1" applyFill="1" applyBorder="1" applyAlignment="1">
      <alignment horizontal="center" vertical="top" wrapText="1"/>
    </xf>
    <xf numFmtId="0" fontId="8" fillId="5" borderId="6" xfId="0" applyFont="1" applyFill="1" applyBorder="1" applyAlignment="1">
      <alignment vertical="top" wrapText="1"/>
    </xf>
    <xf numFmtId="0" fontId="9" fillId="5" borderId="6" xfId="0" applyFont="1" applyFill="1" applyBorder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4" fontId="14" fillId="0" borderId="0" xfId="0" applyNumberFormat="1" applyFont="1" applyAlignment="1">
      <alignment horizontal="center" vertical="center" wrapText="1"/>
    </xf>
    <xf numFmtId="22" fontId="15" fillId="4" borderId="6" xfId="0" applyNumberFormat="1" applyFont="1" applyFill="1" applyBorder="1" applyAlignment="1">
      <alignment horizontal="center" vertical="top" wrapText="1"/>
    </xf>
    <xf numFmtId="0" fontId="15" fillId="4" borderId="6" xfId="0" applyFont="1" applyFill="1" applyBorder="1" applyAlignment="1">
      <alignment vertical="top" wrapText="1"/>
    </xf>
    <xf numFmtId="4" fontId="15" fillId="4" borderId="6" xfId="0" applyNumberFormat="1" applyFont="1" applyFill="1" applyBorder="1" applyAlignment="1">
      <alignment horizontal="right" vertical="top" wrapText="1"/>
    </xf>
    <xf numFmtId="0" fontId="16" fillId="4" borderId="7" xfId="0" applyFont="1" applyFill="1" applyBorder="1" applyAlignment="1">
      <alignment vertical="top" wrapText="1"/>
    </xf>
    <xf numFmtId="0" fontId="15" fillId="4" borderId="7" xfId="0" applyFont="1" applyFill="1" applyBorder="1" applyAlignment="1">
      <alignment horizontal="right" vertical="top" wrapText="1"/>
    </xf>
    <xf numFmtId="0" fontId="15" fillId="3" borderId="6" xfId="0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vertical="top" wrapText="1"/>
    </xf>
    <xf numFmtId="4" fontId="15" fillId="3" borderId="6" xfId="0" applyNumberFormat="1" applyFont="1" applyFill="1" applyBorder="1" applyAlignment="1">
      <alignment horizontal="right" vertical="top" wrapText="1"/>
    </xf>
    <xf numFmtId="0" fontId="16" fillId="3" borderId="8" xfId="0" applyFont="1" applyFill="1" applyBorder="1" applyAlignment="1">
      <alignment horizontal="center" vertical="top" wrapText="1"/>
    </xf>
    <xf numFmtId="0" fontId="16" fillId="3" borderId="8" xfId="0" applyFont="1" applyFill="1" applyBorder="1" applyAlignment="1">
      <alignment vertical="top" wrapText="1"/>
    </xf>
    <xf numFmtId="0" fontId="15" fillId="3" borderId="8" xfId="0" applyFont="1" applyFill="1" applyBorder="1" applyAlignment="1">
      <alignment horizontal="right" vertical="top" wrapText="1"/>
    </xf>
    <xf numFmtId="0" fontId="17" fillId="3" borderId="7" xfId="0" applyFont="1" applyFill="1" applyBorder="1" applyAlignment="1">
      <alignment horizontal="center" vertical="top" wrapText="1"/>
    </xf>
    <xf numFmtId="0" fontId="16" fillId="3" borderId="7" xfId="0" applyFont="1" applyFill="1" applyBorder="1" applyAlignment="1">
      <alignment vertical="top" wrapText="1"/>
    </xf>
    <xf numFmtId="0" fontId="15" fillId="3" borderId="7" xfId="0" applyFont="1" applyFill="1" applyBorder="1" applyAlignment="1">
      <alignment horizontal="right" vertical="top" wrapText="1"/>
    </xf>
    <xf numFmtId="0" fontId="15" fillId="4" borderId="6" xfId="0" applyFont="1" applyFill="1" applyBorder="1" applyAlignment="1">
      <alignment horizontal="center" vertical="top" wrapText="1"/>
    </xf>
    <xf numFmtId="0" fontId="16" fillId="4" borderId="8" xfId="0" applyFont="1" applyFill="1" applyBorder="1" applyAlignment="1">
      <alignment horizontal="center" vertical="top" wrapText="1"/>
    </xf>
    <xf numFmtId="0" fontId="16" fillId="4" borderId="8" xfId="0" applyFont="1" applyFill="1" applyBorder="1" applyAlignment="1">
      <alignment vertical="top" wrapText="1"/>
    </xf>
    <xf numFmtId="0" fontId="15" fillId="4" borderId="8" xfId="0" applyFont="1" applyFill="1" applyBorder="1" applyAlignment="1">
      <alignment horizontal="right" vertical="top" wrapText="1"/>
    </xf>
    <xf numFmtId="0" fontId="17" fillId="4" borderId="7" xfId="0" applyFont="1" applyFill="1" applyBorder="1" applyAlignment="1">
      <alignment horizontal="center" vertical="top" wrapText="1"/>
    </xf>
    <xf numFmtId="0" fontId="15" fillId="4" borderId="6" xfId="0" applyFont="1" applyFill="1" applyBorder="1" applyAlignment="1">
      <alignment horizontal="right" vertical="top" wrapText="1"/>
    </xf>
    <xf numFmtId="22" fontId="15" fillId="3" borderId="6" xfId="0" applyNumberFormat="1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horizontal="right" vertical="top" wrapText="1"/>
    </xf>
    <xf numFmtId="0" fontId="16" fillId="3" borderId="7" xfId="0" applyFont="1" applyFill="1" applyBorder="1" applyAlignment="1">
      <alignment horizontal="center" vertical="top" wrapText="1"/>
    </xf>
    <xf numFmtId="0" fontId="16" fillId="4" borderId="7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4" fontId="18" fillId="0" borderId="0" xfId="0" applyNumberFormat="1" applyFont="1" applyAlignment="1">
      <alignment horizontal="right" vertical="center" wrapText="1"/>
    </xf>
    <xf numFmtId="0" fontId="2" fillId="3" borderId="6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vertical="top" wrapText="1"/>
    </xf>
    <xf numFmtId="0" fontId="8" fillId="4" borderId="12" xfId="0" applyFont="1" applyFill="1" applyBorder="1" applyAlignment="1">
      <alignment vertical="top" wrapText="1"/>
    </xf>
    <xf numFmtId="0" fontId="9" fillId="4" borderId="13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9" fillId="5" borderId="8" xfId="0" applyFont="1" applyFill="1" applyBorder="1" applyAlignment="1">
      <alignment vertical="top" wrapText="1"/>
    </xf>
    <xf numFmtId="4" fontId="9" fillId="5" borderId="8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vertical="top" wrapText="1"/>
    </xf>
    <xf numFmtId="4" fontId="8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vertical="top" wrapText="1"/>
    </xf>
    <xf numFmtId="4" fontId="9" fillId="0" borderId="0" xfId="0" applyNumberFormat="1" applyFont="1" applyAlignment="1">
      <alignment horizontal="right" vertical="top" wrapText="1"/>
    </xf>
    <xf numFmtId="0" fontId="15" fillId="4" borderId="7" xfId="0" applyFont="1" applyFill="1" applyBorder="1" applyAlignment="1">
      <alignment horizontal="center" vertical="top" wrapText="1"/>
    </xf>
    <xf numFmtId="0" fontId="22" fillId="3" borderId="7" xfId="0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vertical="top" wrapText="1"/>
    </xf>
    <xf numFmtId="0" fontId="15" fillId="3" borderId="8" xfId="0" applyFont="1" applyFill="1" applyBorder="1" applyAlignment="1">
      <alignment vertical="top" wrapText="1"/>
    </xf>
    <xf numFmtId="0" fontId="15" fillId="3" borderId="7" xfId="0" applyFont="1" applyFill="1" applyBorder="1" applyAlignment="1">
      <alignment vertical="top" wrapText="1"/>
    </xf>
    <xf numFmtId="0" fontId="16" fillId="3" borderId="6" xfId="0" applyFont="1" applyFill="1" applyBorder="1" applyAlignment="1">
      <alignment vertical="top" wrapText="1"/>
    </xf>
    <xf numFmtId="0" fontId="16" fillId="3" borderId="8" xfId="0" applyFont="1" applyFill="1" applyBorder="1" applyAlignment="1">
      <alignment vertical="top" wrapText="1"/>
    </xf>
    <xf numFmtId="0" fontId="16" fillId="3" borderId="7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0" fillId="3" borderId="8" xfId="0" applyFont="1" applyFill="1" applyBorder="1" applyAlignment="1">
      <alignment horizontal="center" vertical="top" wrapText="1"/>
    </xf>
    <xf numFmtId="0" fontId="20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1" fillId="3" borderId="8" xfId="0" applyFont="1" applyFill="1" applyBorder="1" applyAlignment="1">
      <alignment horizontal="center" vertical="top" wrapText="1"/>
    </xf>
    <xf numFmtId="0" fontId="21" fillId="3" borderId="7" xfId="0" applyFont="1" applyFill="1" applyBorder="1" applyAlignment="1">
      <alignment horizontal="center" vertical="top" wrapText="1"/>
    </xf>
    <xf numFmtId="0" fontId="15" fillId="4" borderId="6" xfId="0" applyFont="1" applyFill="1" applyBorder="1" applyAlignment="1">
      <alignment vertical="top" wrapText="1"/>
    </xf>
    <xf numFmtId="0" fontId="15" fillId="4" borderId="8" xfId="0" applyFont="1" applyFill="1" applyBorder="1" applyAlignment="1">
      <alignment vertical="top" wrapText="1"/>
    </xf>
    <xf numFmtId="0" fontId="15" fillId="4" borderId="7" xfId="0" applyFont="1" applyFill="1" applyBorder="1" applyAlignment="1">
      <alignment vertical="top" wrapText="1"/>
    </xf>
    <xf numFmtId="0" fontId="16" fillId="4" borderId="6" xfId="0" applyFont="1" applyFill="1" applyBorder="1" applyAlignment="1">
      <alignment vertical="top" wrapText="1"/>
    </xf>
    <xf numFmtId="0" fontId="16" fillId="4" borderId="8" xfId="0" applyFont="1" applyFill="1" applyBorder="1" applyAlignment="1">
      <alignment vertical="top" wrapText="1"/>
    </xf>
    <xf numFmtId="0" fontId="16" fillId="4" borderId="7" xfId="0" applyFont="1" applyFill="1" applyBorder="1" applyAlignment="1">
      <alignment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21" fillId="4" borderId="7" xfId="0" applyFont="1" applyFill="1" applyBorder="1" applyAlignment="1">
      <alignment horizontal="center" vertical="top" wrapText="1"/>
    </xf>
    <xf numFmtId="0" fontId="22" fillId="3" borderId="7" xfId="0" applyFont="1" applyFill="1" applyBorder="1" applyAlignment="1">
      <alignment horizontal="center" vertical="top" wrapText="1"/>
    </xf>
    <xf numFmtId="0" fontId="22" fillId="4" borderId="6" xfId="0" applyFont="1" applyFill="1" applyBorder="1" applyAlignment="1">
      <alignment horizontal="center" vertical="top" wrapText="1"/>
    </xf>
    <xf numFmtId="0" fontId="22" fillId="4" borderId="7" xfId="0" applyFont="1" applyFill="1" applyBorder="1" applyAlignment="1">
      <alignment horizontal="center" vertical="top" wrapText="1"/>
    </xf>
    <xf numFmtId="0" fontId="22" fillId="3" borderId="8" xfId="0" applyFont="1" applyFill="1" applyBorder="1" applyAlignment="1">
      <alignment horizontal="center" vertical="top" wrapText="1"/>
    </xf>
    <xf numFmtId="0" fontId="15" fillId="4" borderId="6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9" fillId="4" borderId="6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0" fontId="1" fillId="6" borderId="0" xfId="0" applyFont="1" applyFill="1" applyAlignment="1">
      <alignment horizontal="center" vertical="top" wrapText="1"/>
    </xf>
    <xf numFmtId="22" fontId="15" fillId="6" borderId="6" xfId="0" applyNumberFormat="1" applyFont="1" applyFill="1" applyBorder="1" applyAlignment="1">
      <alignment horizontal="center" vertical="top" wrapText="1"/>
    </xf>
    <xf numFmtId="0" fontId="15" fillId="6" borderId="6" xfId="0" applyFont="1" applyFill="1" applyBorder="1" applyAlignment="1">
      <alignment vertical="top" wrapText="1"/>
    </xf>
    <xf numFmtId="0" fontId="15" fillId="6" borderId="6" xfId="0" applyFont="1" applyFill="1" applyBorder="1" applyAlignment="1">
      <alignment vertical="top" wrapText="1"/>
    </xf>
    <xf numFmtId="0" fontId="2" fillId="6" borderId="6" xfId="0" applyFont="1" applyFill="1" applyBorder="1" applyAlignment="1">
      <alignment horizontal="center" vertical="top" wrapText="1"/>
    </xf>
    <xf numFmtId="0" fontId="22" fillId="6" borderId="6" xfId="0" applyFont="1" applyFill="1" applyBorder="1" applyAlignment="1">
      <alignment horizontal="center" vertical="top" wrapText="1"/>
    </xf>
    <xf numFmtId="0" fontId="1" fillId="6" borderId="0" xfId="0" applyFont="1" applyFill="1" applyAlignment="1">
      <alignment wrapText="1"/>
    </xf>
    <xf numFmtId="0" fontId="16" fillId="6" borderId="7" xfId="0" applyFont="1" applyFill="1" applyBorder="1" applyAlignment="1">
      <alignment horizontal="center" vertical="top" wrapText="1"/>
    </xf>
    <xf numFmtId="0" fontId="15" fillId="6" borderId="7" xfId="0" applyFont="1" applyFill="1" applyBorder="1" applyAlignment="1">
      <alignment vertical="top" wrapText="1"/>
    </xf>
    <xf numFmtId="0" fontId="16" fillId="6" borderId="7" xfId="0" applyFont="1" applyFill="1" applyBorder="1" applyAlignment="1">
      <alignment vertical="top" wrapText="1"/>
    </xf>
    <xf numFmtId="0" fontId="2" fillId="6" borderId="7" xfId="0" applyFont="1" applyFill="1" applyBorder="1" applyAlignment="1">
      <alignment horizontal="center" vertical="top" wrapText="1"/>
    </xf>
    <xf numFmtId="0" fontId="22" fillId="6" borderId="7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 vertical="top" wrapText="1"/>
    </xf>
    <xf numFmtId="0" fontId="15" fillId="6" borderId="6" xfId="0" applyFont="1" applyFill="1" applyBorder="1" applyAlignment="1">
      <alignment horizontal="center" vertical="top" wrapText="1"/>
    </xf>
    <xf numFmtId="4" fontId="15" fillId="6" borderId="6" xfId="0" applyNumberFormat="1" applyFont="1" applyFill="1" applyBorder="1" applyAlignment="1">
      <alignment horizontal="center" vertical="top" wrapText="1"/>
    </xf>
    <xf numFmtId="0" fontId="15" fillId="6" borderId="7" xfId="0" applyFont="1" applyFill="1" applyBorder="1" applyAlignment="1">
      <alignment horizontal="center" vertical="top" wrapText="1"/>
    </xf>
    <xf numFmtId="0" fontId="15" fillId="6" borderId="7" xfId="0" applyFont="1" applyFill="1" applyBorder="1" applyAlignment="1">
      <alignment horizontal="center" vertical="top" wrapText="1"/>
    </xf>
    <xf numFmtId="4" fontId="15" fillId="4" borderId="6" xfId="0" applyNumberFormat="1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horizontal="center" vertical="top" wrapText="1"/>
    </xf>
    <xf numFmtId="4" fontId="15" fillId="3" borderId="6" xfId="0" applyNumberFormat="1" applyFont="1" applyFill="1" applyBorder="1" applyAlignment="1">
      <alignment horizontal="center" vertical="top" wrapText="1"/>
    </xf>
    <xf numFmtId="0" fontId="15" fillId="3" borderId="7" xfId="0" applyFont="1" applyFill="1" applyBorder="1" applyAlignment="1">
      <alignment horizontal="center" vertical="top" wrapText="1"/>
    </xf>
    <xf numFmtId="0" fontId="15" fillId="3" borderId="7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top" wrapText="1"/>
    </xf>
    <xf numFmtId="0" fontId="13" fillId="7" borderId="6" xfId="0" applyFont="1" applyFill="1" applyBorder="1" applyAlignment="1">
      <alignment horizontal="center" vertical="top" wrapText="1"/>
    </xf>
    <xf numFmtId="0" fontId="15" fillId="7" borderId="6" xfId="0" applyFont="1" applyFill="1" applyBorder="1" applyAlignment="1">
      <alignment vertical="top" wrapText="1"/>
    </xf>
    <xf numFmtId="0" fontId="15" fillId="7" borderId="6" xfId="0" applyFont="1" applyFill="1" applyBorder="1" applyAlignment="1">
      <alignment vertical="top" wrapText="1"/>
    </xf>
    <xf numFmtId="0" fontId="15" fillId="7" borderId="6" xfId="0" applyFont="1" applyFill="1" applyBorder="1" applyAlignment="1">
      <alignment horizontal="right" vertical="top" wrapText="1"/>
    </xf>
    <xf numFmtId="0" fontId="2" fillId="7" borderId="6" xfId="0" applyFont="1" applyFill="1" applyBorder="1" applyAlignment="1">
      <alignment horizontal="center" vertical="top" wrapText="1"/>
    </xf>
    <xf numFmtId="0" fontId="9" fillId="7" borderId="6" xfId="0" applyFont="1" applyFill="1" applyBorder="1" applyAlignment="1">
      <alignment horizontal="center" vertical="top" wrapText="1"/>
    </xf>
    <xf numFmtId="0" fontId="1" fillId="7" borderId="0" xfId="0" applyFont="1" applyFill="1" applyAlignment="1">
      <alignment wrapText="1"/>
    </xf>
    <xf numFmtId="0" fontId="16" fillId="7" borderId="7" xfId="0" applyFont="1" applyFill="1" applyBorder="1" applyAlignment="1">
      <alignment horizontal="center" vertical="top" wrapText="1"/>
    </xf>
    <xf numFmtId="0" fontId="15" fillId="7" borderId="7" xfId="0" applyFont="1" applyFill="1" applyBorder="1" applyAlignment="1">
      <alignment vertical="top" wrapText="1"/>
    </xf>
    <xf numFmtId="0" fontId="16" fillId="7" borderId="7" xfId="0" applyFont="1" applyFill="1" applyBorder="1" applyAlignment="1">
      <alignment vertical="top" wrapText="1"/>
    </xf>
    <xf numFmtId="0" fontId="15" fillId="7" borderId="7" xfId="0" applyFont="1" applyFill="1" applyBorder="1" applyAlignment="1">
      <alignment horizontal="right" vertical="top" wrapText="1"/>
    </xf>
    <xf numFmtId="0" fontId="2" fillId="7" borderId="7" xfId="0" applyFont="1" applyFill="1" applyBorder="1" applyAlignment="1">
      <alignment horizontal="center" vertical="top" wrapText="1"/>
    </xf>
    <xf numFmtId="0" fontId="22" fillId="7" borderId="7" xfId="0" applyFont="1" applyFill="1" applyBorder="1" applyAlignment="1">
      <alignment horizontal="center" vertical="top" wrapText="1"/>
    </xf>
    <xf numFmtId="0" fontId="22" fillId="7" borderId="6" xfId="0" applyFont="1" applyFill="1" applyBorder="1" applyAlignment="1">
      <alignment horizontal="center" vertical="top" wrapText="1"/>
    </xf>
    <xf numFmtId="0" fontId="15" fillId="7" borderId="6" xfId="0" applyFont="1" applyFill="1" applyBorder="1" applyAlignment="1">
      <alignment horizontal="center" vertical="top" wrapText="1"/>
    </xf>
    <xf numFmtId="4" fontId="15" fillId="7" borderId="6" xfId="0" applyNumberFormat="1" applyFont="1" applyFill="1" applyBorder="1" applyAlignment="1">
      <alignment horizontal="right" vertical="top" wrapText="1"/>
    </xf>
    <xf numFmtId="0" fontId="8" fillId="7" borderId="9" xfId="0" applyFont="1" applyFill="1" applyBorder="1"/>
    <xf numFmtId="0" fontId="16" fillId="7" borderId="8" xfId="0" applyFont="1" applyFill="1" applyBorder="1" applyAlignment="1">
      <alignment horizontal="center" vertical="top" wrapText="1"/>
    </xf>
    <xf numFmtId="0" fontId="15" fillId="7" borderId="8" xfId="0" applyFont="1" applyFill="1" applyBorder="1" applyAlignment="1">
      <alignment vertical="top" wrapText="1"/>
    </xf>
    <xf numFmtId="0" fontId="16" fillId="7" borderId="8" xfId="0" applyFont="1" applyFill="1" applyBorder="1" applyAlignment="1">
      <alignment vertical="top" wrapText="1"/>
    </xf>
    <xf numFmtId="0" fontId="15" fillId="7" borderId="8" xfId="0" applyFont="1" applyFill="1" applyBorder="1" applyAlignment="1">
      <alignment horizontal="right" vertical="top" wrapText="1"/>
    </xf>
    <xf numFmtId="0" fontId="2" fillId="7" borderId="8" xfId="0" applyFont="1" applyFill="1" applyBorder="1" applyAlignment="1">
      <alignment horizontal="center" vertical="top" wrapText="1"/>
    </xf>
    <xf numFmtId="0" fontId="17" fillId="7" borderId="7" xfId="0" applyFont="1" applyFill="1" applyBorder="1" applyAlignment="1">
      <alignment horizontal="center" vertical="top" wrapText="1"/>
    </xf>
    <xf numFmtId="0" fontId="8" fillId="7" borderId="10" xfId="0" applyFont="1" applyFill="1" applyBorder="1"/>
    <xf numFmtId="0" fontId="13" fillId="7" borderId="6" xfId="0" applyFont="1" applyFill="1" applyBorder="1" applyAlignment="1">
      <alignment horizontal="center" vertical="top" wrapText="1"/>
    </xf>
    <xf numFmtId="0" fontId="13" fillId="7" borderId="7" xfId="0" applyFont="1" applyFill="1" applyBorder="1" applyAlignment="1">
      <alignment horizontal="center" vertical="top" wrapText="1"/>
    </xf>
    <xf numFmtId="22" fontId="15" fillId="7" borderId="6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5" fillId="0" borderId="6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vertical="top" wrapText="1"/>
    </xf>
    <xf numFmtId="0" fontId="15" fillId="0" borderId="6" xfId="0" applyFont="1" applyFill="1" applyBorder="1" applyAlignment="1">
      <alignment vertical="top" wrapText="1"/>
    </xf>
    <xf numFmtId="4" fontId="15" fillId="0" borderId="6" xfId="0" applyNumberFormat="1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wrapText="1"/>
    </xf>
    <xf numFmtId="0" fontId="15" fillId="0" borderId="7" xfId="0" applyFont="1" applyFill="1" applyBorder="1" applyAlignment="1">
      <alignment vertical="top" wrapText="1"/>
    </xf>
    <xf numFmtId="0" fontId="16" fillId="0" borderId="7" xfId="0" applyFont="1" applyFill="1" applyBorder="1" applyAlignment="1">
      <alignment vertical="top" wrapText="1"/>
    </xf>
    <xf numFmtId="0" fontId="15" fillId="0" borderId="7" xfId="0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center" vertical="top" wrapText="1"/>
    </xf>
    <xf numFmtId="0" fontId="1" fillId="8" borderId="0" xfId="0" applyFont="1" applyFill="1" applyAlignment="1">
      <alignment horizontal="center" vertical="top" wrapText="1"/>
    </xf>
    <xf numFmtId="0" fontId="15" fillId="8" borderId="6" xfId="0" applyFont="1" applyFill="1" applyBorder="1" applyAlignment="1">
      <alignment horizontal="center" vertical="top" wrapText="1"/>
    </xf>
    <xf numFmtId="0" fontId="15" fillId="8" borderId="6" xfId="0" applyFont="1" applyFill="1" applyBorder="1" applyAlignment="1">
      <alignment vertical="top" wrapText="1"/>
    </xf>
    <xf numFmtId="0" fontId="15" fillId="8" borderId="6" xfId="0" applyFont="1" applyFill="1" applyBorder="1" applyAlignment="1">
      <alignment vertical="top" wrapText="1"/>
    </xf>
    <xf numFmtId="4" fontId="15" fillId="8" borderId="6" xfId="0" applyNumberFormat="1" applyFont="1" applyFill="1" applyBorder="1" applyAlignment="1">
      <alignment horizontal="right" vertical="top" wrapText="1"/>
    </xf>
    <xf numFmtId="0" fontId="2" fillId="8" borderId="6" xfId="0" applyFont="1" applyFill="1" applyBorder="1" applyAlignment="1">
      <alignment horizontal="center" vertical="top" wrapText="1"/>
    </xf>
    <xf numFmtId="0" fontId="22" fillId="8" borderId="6" xfId="0" applyFont="1" applyFill="1" applyBorder="1" applyAlignment="1">
      <alignment horizontal="center" vertical="top" wrapText="1"/>
    </xf>
    <xf numFmtId="0" fontId="1" fillId="8" borderId="0" xfId="0" applyFont="1" applyFill="1" applyAlignment="1">
      <alignment wrapText="1"/>
    </xf>
    <xf numFmtId="0" fontId="16" fillId="8" borderId="7" xfId="0" applyFont="1" applyFill="1" applyBorder="1" applyAlignment="1">
      <alignment horizontal="center" vertical="top" wrapText="1"/>
    </xf>
    <xf numFmtId="0" fontId="15" fillId="8" borderId="7" xfId="0" applyFont="1" applyFill="1" applyBorder="1" applyAlignment="1">
      <alignment vertical="top" wrapText="1"/>
    </xf>
    <xf numFmtId="0" fontId="16" fillId="8" borderId="7" xfId="0" applyFont="1" applyFill="1" applyBorder="1" applyAlignment="1">
      <alignment vertical="top" wrapText="1"/>
    </xf>
    <xf numFmtId="0" fontId="15" fillId="8" borderId="7" xfId="0" applyFont="1" applyFill="1" applyBorder="1" applyAlignment="1">
      <alignment horizontal="right" vertical="top" wrapText="1"/>
    </xf>
    <xf numFmtId="0" fontId="2" fillId="8" borderId="7" xfId="0" applyFont="1" applyFill="1" applyBorder="1" applyAlignment="1">
      <alignment horizontal="center" vertical="top" wrapText="1"/>
    </xf>
    <xf numFmtId="0" fontId="22" fillId="8" borderId="7" xfId="0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15" fillId="8" borderId="6" xfId="0" applyFont="1" applyFill="1" applyBorder="1" applyAlignment="1">
      <alignment horizontal="center" vertical="top" wrapText="1"/>
    </xf>
    <xf numFmtId="0" fontId="15" fillId="8" borderId="7" xfId="0" applyFont="1" applyFill="1" applyBorder="1" applyAlignment="1">
      <alignment horizontal="center" vertical="top" wrapText="1"/>
    </xf>
    <xf numFmtId="0" fontId="1" fillId="9" borderId="0" xfId="0" applyFont="1" applyFill="1" applyAlignment="1">
      <alignment horizontal="center" vertical="top" wrapText="1"/>
    </xf>
    <xf numFmtId="0" fontId="15" fillId="9" borderId="6" xfId="0" applyFont="1" applyFill="1" applyBorder="1" applyAlignment="1">
      <alignment horizontal="center" vertical="top" wrapText="1"/>
    </xf>
    <xf numFmtId="0" fontId="15" fillId="9" borderId="6" xfId="0" applyFont="1" applyFill="1" applyBorder="1" applyAlignment="1">
      <alignment vertical="top" wrapText="1"/>
    </xf>
    <xf numFmtId="0" fontId="15" fillId="9" borderId="6" xfId="0" applyFont="1" applyFill="1" applyBorder="1" applyAlignment="1">
      <alignment vertical="top" wrapText="1"/>
    </xf>
    <xf numFmtId="4" fontId="15" fillId="9" borderId="6" xfId="0" applyNumberFormat="1" applyFont="1" applyFill="1" applyBorder="1" applyAlignment="1">
      <alignment horizontal="right" vertical="top" wrapText="1"/>
    </xf>
    <xf numFmtId="0" fontId="2" fillId="9" borderId="6" xfId="0" applyFont="1" applyFill="1" applyBorder="1" applyAlignment="1">
      <alignment horizontal="center" vertical="top" wrapText="1"/>
    </xf>
    <xf numFmtId="0" fontId="8" fillId="9" borderId="9" xfId="0" applyFont="1" applyFill="1" applyBorder="1"/>
    <xf numFmtId="0" fontId="1" fillId="9" borderId="0" xfId="0" applyFont="1" applyFill="1" applyAlignment="1">
      <alignment wrapText="1"/>
    </xf>
    <xf numFmtId="0" fontId="16" fillId="9" borderId="7" xfId="0" applyFont="1" applyFill="1" applyBorder="1" applyAlignment="1">
      <alignment horizontal="center" vertical="top" wrapText="1"/>
    </xf>
    <xf numFmtId="0" fontId="15" fillId="9" borderId="7" xfId="0" applyFont="1" applyFill="1" applyBorder="1" applyAlignment="1">
      <alignment vertical="top" wrapText="1"/>
    </xf>
    <xf numFmtId="0" fontId="16" fillId="9" borderId="7" xfId="0" applyFont="1" applyFill="1" applyBorder="1" applyAlignment="1">
      <alignment vertical="top" wrapText="1"/>
    </xf>
    <xf numFmtId="0" fontId="15" fillId="9" borderId="7" xfId="0" applyFont="1" applyFill="1" applyBorder="1" applyAlignment="1">
      <alignment horizontal="right" vertical="top" wrapText="1"/>
    </xf>
    <xf numFmtId="0" fontId="2" fillId="9" borderId="7" xfId="0" applyFont="1" applyFill="1" applyBorder="1" applyAlignment="1">
      <alignment horizontal="center" vertical="top" wrapText="1"/>
    </xf>
    <xf numFmtId="0" fontId="8" fillId="9" borderId="10" xfId="0" applyFont="1" applyFill="1" applyBorder="1"/>
    <xf numFmtId="0" fontId="25" fillId="4" borderId="6" xfId="0" applyFont="1" applyFill="1" applyBorder="1" applyAlignment="1">
      <alignment horizontal="center" vertical="top" wrapText="1"/>
    </xf>
    <xf numFmtId="0" fontId="25" fillId="3" borderId="6" xfId="0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0" fontId="25" fillId="4" borderId="7" xfId="0" applyFont="1" applyFill="1" applyBorder="1" applyAlignment="1">
      <alignment horizontal="center" vertical="top" wrapText="1"/>
    </xf>
    <xf numFmtId="0" fontId="15" fillId="8" borderId="6" xfId="0" applyFont="1" applyFill="1" applyBorder="1" applyAlignment="1">
      <alignment horizontal="right" vertical="top" wrapText="1"/>
    </xf>
    <xf numFmtId="0" fontId="21" fillId="8" borderId="6" xfId="0" applyFont="1" applyFill="1" applyBorder="1" applyAlignment="1">
      <alignment horizontal="center" vertical="top" wrapText="1"/>
    </xf>
    <xf numFmtId="0" fontId="16" fillId="8" borderId="8" xfId="0" applyFont="1" applyFill="1" applyBorder="1" applyAlignment="1">
      <alignment horizontal="center" vertical="top" wrapText="1"/>
    </xf>
    <xf numFmtId="0" fontId="15" fillId="8" borderId="8" xfId="0" applyFont="1" applyFill="1" applyBorder="1" applyAlignment="1">
      <alignment vertical="top" wrapText="1"/>
    </xf>
    <xf numFmtId="0" fontId="16" fillId="8" borderId="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right" vertical="top" wrapText="1"/>
    </xf>
    <xf numFmtId="0" fontId="2" fillId="8" borderId="8" xfId="0" applyFont="1" applyFill="1" applyBorder="1" applyAlignment="1">
      <alignment horizontal="center" vertical="top" wrapText="1"/>
    </xf>
    <xf numFmtId="0" fontId="21" fillId="8" borderId="8" xfId="0" applyFont="1" applyFill="1" applyBorder="1" applyAlignment="1">
      <alignment horizontal="center" vertical="top" wrapText="1"/>
    </xf>
    <xf numFmtId="0" fontId="17" fillId="8" borderId="7" xfId="0" applyFont="1" applyFill="1" applyBorder="1" applyAlignment="1">
      <alignment horizontal="center" vertical="top" wrapText="1"/>
    </xf>
    <xf numFmtId="0" fontId="21" fillId="8" borderId="7" xfId="0" applyFont="1" applyFill="1" applyBorder="1" applyAlignment="1">
      <alignment horizontal="center" vertical="top" wrapText="1"/>
    </xf>
    <xf numFmtId="0" fontId="21" fillId="7" borderId="6" xfId="0" applyFont="1" applyFill="1" applyBorder="1" applyAlignment="1">
      <alignment horizontal="center" vertical="top" wrapText="1"/>
    </xf>
    <xf numFmtId="0" fontId="21" fillId="7" borderId="8" xfId="0" applyFont="1" applyFill="1" applyBorder="1" applyAlignment="1">
      <alignment horizontal="center" vertical="top" wrapText="1"/>
    </xf>
    <xf numFmtId="0" fontId="21" fillId="7" borderId="7" xfId="0" applyFont="1" applyFill="1" applyBorder="1" applyAlignment="1">
      <alignment horizontal="center" vertical="top" wrapText="1"/>
    </xf>
    <xf numFmtId="0" fontId="19" fillId="7" borderId="9" xfId="0" applyFont="1" applyFill="1" applyBorder="1"/>
    <xf numFmtId="0" fontId="19" fillId="7" borderId="10" xfId="0" applyFont="1" applyFill="1" applyBorder="1"/>
    <xf numFmtId="22" fontId="15" fillId="8" borderId="6" xfId="0" applyNumberFormat="1" applyFont="1" applyFill="1" applyBorder="1" applyAlignment="1">
      <alignment horizontal="center" vertical="top" wrapText="1"/>
    </xf>
    <xf numFmtId="0" fontId="13" fillId="8" borderId="6" xfId="0" applyFont="1" applyFill="1" applyBorder="1" applyAlignment="1">
      <alignment horizontal="center" vertical="top" wrapText="1"/>
    </xf>
    <xf numFmtId="0" fontId="16" fillId="8" borderId="6" xfId="0" applyFont="1" applyFill="1" applyBorder="1" applyAlignment="1">
      <alignment vertical="top" wrapText="1"/>
    </xf>
    <xf numFmtId="0" fontId="16" fillId="8" borderId="8" xfId="0" applyFont="1" applyFill="1" applyBorder="1" applyAlignment="1">
      <alignment vertical="top" wrapText="1"/>
    </xf>
    <xf numFmtId="0" fontId="16" fillId="8" borderId="7" xfId="0" applyFont="1" applyFill="1" applyBorder="1" applyAlignment="1">
      <alignment vertical="top" wrapText="1"/>
    </xf>
    <xf numFmtId="0" fontId="23" fillId="0" borderId="0" xfId="0" applyFont="1"/>
    <xf numFmtId="0" fontId="0" fillId="0" borderId="0" xfId="0" applyAlignment="1">
      <alignment horizontal="center"/>
    </xf>
    <xf numFmtId="0" fontId="0" fillId="0" borderId="14" xfId="0" applyBorder="1"/>
    <xf numFmtId="4" fontId="15" fillId="10" borderId="6" xfId="0" applyNumberFormat="1" applyFont="1" applyFill="1" applyBorder="1" applyAlignment="1">
      <alignment horizontal="right" vertical="top" wrapText="1"/>
    </xf>
    <xf numFmtId="4" fontId="15" fillId="11" borderId="6" xfId="0" applyNumberFormat="1" applyFont="1" applyFill="1" applyBorder="1" applyAlignment="1">
      <alignment horizontal="right" vertical="top" wrapText="1"/>
    </xf>
    <xf numFmtId="0" fontId="26" fillId="0" borderId="0" xfId="0" applyFont="1" applyAlignment="1">
      <alignment vertical="center" wrapText="1"/>
    </xf>
  </cellXfs>
  <cellStyles count="3">
    <cellStyle name="Comma [0] 3" xfId="2" xr:uid="{433A890A-1208-4800-9AEB-C51E59F0BDD6}"/>
    <cellStyle name="Normal" xfId="0" builtinId="0"/>
    <cellStyle name="Normal 3" xfId="1" xr:uid="{1948BF1D-1BED-4CFF-A7A6-6120484AB4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42C31-DDEB-4BDA-A809-F91B867291C7}">
  <dimension ref="B1:J447"/>
  <sheetViews>
    <sheetView topLeftCell="A7" zoomScaleNormal="100" workbookViewId="0">
      <selection activeCell="F72" sqref="F72:F73"/>
    </sheetView>
  </sheetViews>
  <sheetFormatPr defaultColWidth="9.1796875" defaultRowHeight="11.5"/>
  <cols>
    <col min="1" max="1" width="1.7265625" style="3" customWidth="1"/>
    <col min="2" max="2" width="5.6328125" style="4" customWidth="1"/>
    <col min="3" max="3" width="15.6328125" style="3" customWidth="1"/>
    <col min="4" max="4" width="22.6328125" style="3" customWidth="1"/>
    <col min="5" max="5" width="25.6328125" style="3" customWidth="1"/>
    <col min="6" max="6" width="40.6328125" style="3" customWidth="1"/>
    <col min="7" max="7" width="15.6328125" style="3" customWidth="1"/>
    <col min="8" max="8" width="18.6328125" style="4" customWidth="1"/>
    <col min="9" max="9" width="15.6328125" style="4" customWidth="1"/>
    <col min="10" max="11" width="1.7265625" style="3" customWidth="1"/>
    <col min="12" max="16384" width="9.1796875" style="3"/>
  </cols>
  <sheetData>
    <row r="1" spans="2:10" ht="30" customHeight="1">
      <c r="B1" s="2" t="s">
        <v>310</v>
      </c>
    </row>
    <row r="2" spans="2:10" s="6" customFormat="1" ht="30" customHeight="1" thickBot="1"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</row>
    <row r="3" spans="2:10" s="49" customFormat="1" ht="30" customHeight="1">
      <c r="B3" s="47"/>
      <c r="C3" s="50"/>
      <c r="D3" s="51"/>
      <c r="E3" s="91"/>
      <c r="F3" s="97" t="s">
        <v>25</v>
      </c>
      <c r="G3" s="98">
        <v>8691.4</v>
      </c>
      <c r="H3" s="93"/>
      <c r="I3" s="52"/>
    </row>
    <row r="4" spans="2:10" s="49" customFormat="1" ht="30" customHeight="1">
      <c r="B4" s="47"/>
      <c r="C4" s="55"/>
      <c r="D4" s="54"/>
      <c r="E4" s="92"/>
      <c r="F4" s="97" t="s">
        <v>26</v>
      </c>
      <c r="G4" s="98">
        <v>12691.400000000001</v>
      </c>
      <c r="H4" s="94"/>
      <c r="I4" s="53"/>
    </row>
    <row r="5" spans="2:10" s="49" customFormat="1" ht="30" customHeight="1">
      <c r="B5" s="47"/>
      <c r="C5" s="55"/>
      <c r="D5" s="54"/>
      <c r="E5" s="92"/>
      <c r="F5" s="97" t="s">
        <v>27</v>
      </c>
      <c r="G5" s="98">
        <v>8691.4</v>
      </c>
      <c r="H5" s="94"/>
      <c r="I5" s="53"/>
    </row>
    <row r="6" spans="2:10" s="49" customFormat="1" ht="30" customHeight="1">
      <c r="B6" s="47"/>
      <c r="C6" s="55"/>
      <c r="D6" s="54"/>
      <c r="E6" s="92"/>
      <c r="F6" s="97" t="s">
        <v>28</v>
      </c>
      <c r="G6" s="98">
        <v>10691.4</v>
      </c>
      <c r="H6" s="94"/>
      <c r="I6" s="53"/>
    </row>
    <row r="7" spans="2:10" s="49" customFormat="1" ht="30" customHeight="1">
      <c r="B7" s="47"/>
      <c r="C7" s="55"/>
      <c r="D7" s="54"/>
      <c r="E7" s="92"/>
      <c r="F7" s="97" t="s">
        <v>29</v>
      </c>
      <c r="G7" s="98">
        <v>8691.4</v>
      </c>
      <c r="H7" s="94"/>
      <c r="I7" s="53"/>
    </row>
    <row r="8" spans="2:10" s="49" customFormat="1" ht="30" customHeight="1">
      <c r="B8" s="47"/>
      <c r="C8" s="55"/>
      <c r="D8" s="54"/>
      <c r="E8" s="92"/>
      <c r="F8" s="97" t="s">
        <v>30</v>
      </c>
      <c r="G8" s="98">
        <v>9676.4</v>
      </c>
      <c r="H8" s="94"/>
      <c r="I8" s="53"/>
    </row>
    <row r="9" spans="2:10" s="49" customFormat="1" ht="30" customHeight="1">
      <c r="B9" s="47"/>
      <c r="C9" s="55"/>
      <c r="D9" s="54"/>
      <c r="E9" s="92"/>
      <c r="F9" s="97" t="s">
        <v>31</v>
      </c>
      <c r="G9" s="98">
        <v>9676.4</v>
      </c>
      <c r="H9" s="94"/>
      <c r="I9" s="53"/>
    </row>
    <row r="10" spans="2:10" s="49" customFormat="1" ht="30" customHeight="1">
      <c r="B10" s="47"/>
      <c r="C10" s="55"/>
      <c r="D10" s="54"/>
      <c r="E10" s="92"/>
      <c r="F10" s="97" t="s">
        <v>32</v>
      </c>
      <c r="G10" s="98">
        <v>9676.4</v>
      </c>
      <c r="H10" s="94"/>
      <c r="I10" s="53"/>
    </row>
    <row r="11" spans="2:10" s="49" customFormat="1" ht="30" customHeight="1">
      <c r="B11" s="47"/>
      <c r="C11" s="55"/>
      <c r="D11" s="54"/>
      <c r="E11" s="92"/>
      <c r="F11" s="97" t="s">
        <v>33</v>
      </c>
      <c r="G11" s="98"/>
      <c r="H11" s="94"/>
      <c r="I11" s="53"/>
    </row>
    <row r="12" spans="2:10" s="49" customFormat="1" ht="30" customHeight="1">
      <c r="B12" s="47"/>
      <c r="C12" s="55"/>
      <c r="D12" s="54"/>
      <c r="E12" s="92"/>
      <c r="F12" s="97" t="s">
        <v>34</v>
      </c>
      <c r="G12" s="10"/>
      <c r="H12" s="94"/>
      <c r="I12" s="53"/>
    </row>
    <row r="13" spans="2:10" s="49" customFormat="1" ht="30" customHeight="1">
      <c r="B13" s="47"/>
      <c r="C13" s="55"/>
      <c r="D13" s="54"/>
      <c r="E13" s="92"/>
      <c r="F13" s="97" t="s">
        <v>35</v>
      </c>
      <c r="G13" s="98"/>
      <c r="H13" s="94"/>
      <c r="I13" s="53"/>
    </row>
    <row r="14" spans="2:10" s="49" customFormat="1" ht="30" customHeight="1">
      <c r="B14" s="47"/>
      <c r="C14" s="55"/>
      <c r="D14" s="54"/>
      <c r="E14" s="92"/>
      <c r="F14" s="97" t="s">
        <v>36</v>
      </c>
      <c r="G14" s="98"/>
      <c r="H14" s="94"/>
      <c r="I14" s="53"/>
    </row>
    <row r="15" spans="2:10" s="49" customFormat="1" ht="30" customHeight="1" thickBot="1">
      <c r="B15" s="47"/>
      <c r="C15" s="55"/>
      <c r="D15" s="54"/>
      <c r="E15" s="92"/>
      <c r="F15" s="99" t="s">
        <v>306</v>
      </c>
      <c r="G15" s="100">
        <f>SUM(G3:G14)</f>
        <v>78486.2</v>
      </c>
      <c r="H15" s="94"/>
      <c r="I15" s="53"/>
    </row>
    <row r="16" spans="2:10" s="49" customFormat="1" ht="30" customHeight="1" thickBot="1">
      <c r="B16" s="47"/>
      <c r="C16" s="56"/>
      <c r="D16" s="57"/>
      <c r="E16" s="57"/>
      <c r="F16" s="95" t="s">
        <v>38</v>
      </c>
      <c r="G16" s="96"/>
      <c r="H16" s="58"/>
      <c r="I16" s="58"/>
      <c r="J16" s="48"/>
    </row>
    <row r="17" spans="2:9" ht="30" customHeight="1">
      <c r="B17" s="7"/>
      <c r="C17" s="131" t="s">
        <v>350</v>
      </c>
      <c r="D17" s="116" t="s">
        <v>72</v>
      </c>
      <c r="E17" s="63" t="s">
        <v>351</v>
      </c>
      <c r="F17" s="116" t="s">
        <v>353</v>
      </c>
      <c r="G17" s="64">
        <v>25040</v>
      </c>
      <c r="H17" s="122" t="s">
        <v>16</v>
      </c>
      <c r="I17" s="133" t="s">
        <v>373</v>
      </c>
    </row>
    <row r="18" spans="2:9" ht="30" customHeight="1" thickBot="1">
      <c r="B18" s="7"/>
      <c r="C18" s="132"/>
      <c r="D18" s="118"/>
      <c r="E18" s="65" t="s">
        <v>352</v>
      </c>
      <c r="F18" s="118"/>
      <c r="G18" s="66" t="s">
        <v>94</v>
      </c>
      <c r="H18" s="124"/>
      <c r="I18" s="129"/>
    </row>
    <row r="19" spans="2:9" ht="30" customHeight="1">
      <c r="B19" s="7"/>
      <c r="C19" s="67" t="s">
        <v>354</v>
      </c>
      <c r="D19" s="103" t="s">
        <v>357</v>
      </c>
      <c r="E19" s="68" t="s">
        <v>358</v>
      </c>
      <c r="F19" s="103" t="s">
        <v>360</v>
      </c>
      <c r="G19" s="83">
        <v>451</v>
      </c>
      <c r="H19" s="89" t="s">
        <v>10</v>
      </c>
      <c r="I19" s="134" t="s">
        <v>373</v>
      </c>
    </row>
    <row r="20" spans="2:9" ht="30" customHeight="1">
      <c r="B20" s="7"/>
      <c r="C20" s="70" t="s">
        <v>355</v>
      </c>
      <c r="D20" s="104"/>
      <c r="E20" s="71" t="s">
        <v>359</v>
      </c>
      <c r="F20" s="104"/>
      <c r="G20" s="72" t="s">
        <v>94</v>
      </c>
      <c r="H20" s="90" t="s">
        <v>40</v>
      </c>
      <c r="I20" s="135"/>
    </row>
    <row r="21" spans="2:9" ht="30" customHeight="1" thickBot="1">
      <c r="B21" s="7"/>
      <c r="C21" s="73" t="s">
        <v>356</v>
      </c>
      <c r="D21" s="105"/>
      <c r="E21" s="74"/>
      <c r="F21" s="105"/>
      <c r="G21" s="75"/>
      <c r="H21" s="42"/>
      <c r="I21" s="136"/>
    </row>
    <row r="22" spans="2:9" ht="30" customHeight="1">
      <c r="B22" s="7"/>
      <c r="C22" s="76" t="s">
        <v>361</v>
      </c>
      <c r="D22" s="116" t="s">
        <v>337</v>
      </c>
      <c r="E22" s="63" t="s">
        <v>364</v>
      </c>
      <c r="F22" s="116" t="s">
        <v>366</v>
      </c>
      <c r="G22" s="64">
        <v>21250</v>
      </c>
      <c r="H22" s="122" t="s">
        <v>9</v>
      </c>
      <c r="I22" s="134" t="s">
        <v>373</v>
      </c>
    </row>
    <row r="23" spans="2:9" ht="30" customHeight="1">
      <c r="B23" s="7"/>
      <c r="C23" s="77" t="s">
        <v>362</v>
      </c>
      <c r="D23" s="117"/>
      <c r="E23" s="78" t="s">
        <v>365</v>
      </c>
      <c r="F23" s="117"/>
      <c r="G23" s="79" t="s">
        <v>94</v>
      </c>
      <c r="H23" s="123"/>
      <c r="I23" s="135"/>
    </row>
    <row r="24" spans="2:9" ht="30" customHeight="1" thickBot="1">
      <c r="B24" s="7"/>
      <c r="C24" s="80" t="s">
        <v>363</v>
      </c>
      <c r="D24" s="118"/>
      <c r="E24" s="65"/>
      <c r="F24" s="118"/>
      <c r="G24" s="66"/>
      <c r="H24" s="124"/>
      <c r="I24" s="136"/>
    </row>
    <row r="25" spans="2:9" ht="30" customHeight="1">
      <c r="B25" s="7"/>
      <c r="C25" s="67" t="s">
        <v>367</v>
      </c>
      <c r="D25" s="103" t="s">
        <v>337</v>
      </c>
      <c r="E25" s="68" t="s">
        <v>370</v>
      </c>
      <c r="F25" s="106" t="s">
        <v>372</v>
      </c>
      <c r="G25" s="261">
        <v>6000</v>
      </c>
      <c r="H25" s="89" t="s">
        <v>10</v>
      </c>
      <c r="I25" s="134" t="s">
        <v>375</v>
      </c>
    </row>
    <row r="26" spans="2:9" ht="30" customHeight="1">
      <c r="B26" s="7"/>
      <c r="C26" s="70" t="s">
        <v>368</v>
      </c>
      <c r="D26" s="104"/>
      <c r="E26" s="71" t="s">
        <v>371</v>
      </c>
      <c r="F26" s="107"/>
      <c r="G26" s="72" t="s">
        <v>94</v>
      </c>
      <c r="H26" s="90" t="s">
        <v>40</v>
      </c>
      <c r="I26" s="135"/>
    </row>
    <row r="27" spans="2:9" ht="30" customHeight="1" thickBot="1">
      <c r="B27" s="7"/>
      <c r="C27" s="73" t="s">
        <v>369</v>
      </c>
      <c r="D27" s="105"/>
      <c r="E27" s="74"/>
      <c r="F27" s="108"/>
      <c r="G27" s="75"/>
      <c r="H27" s="42"/>
      <c r="I27" s="136"/>
    </row>
    <row r="28" spans="2:9" ht="30" customHeight="1">
      <c r="B28" s="7"/>
      <c r="C28" s="62">
        <v>45543.511805555558</v>
      </c>
      <c r="D28" s="116" t="s">
        <v>337</v>
      </c>
      <c r="E28" s="63" t="s">
        <v>338</v>
      </c>
      <c r="F28" s="116" t="s">
        <v>340</v>
      </c>
      <c r="G28" s="64">
        <v>3240</v>
      </c>
      <c r="H28" s="122" t="s">
        <v>9</v>
      </c>
      <c r="I28" s="134" t="s">
        <v>376</v>
      </c>
    </row>
    <row r="29" spans="2:9" ht="30" customHeight="1">
      <c r="B29" s="7"/>
      <c r="C29" s="77" t="s">
        <v>335</v>
      </c>
      <c r="D29" s="117"/>
      <c r="E29" s="78" t="s">
        <v>339</v>
      </c>
      <c r="F29" s="117"/>
      <c r="G29" s="79" t="s">
        <v>94</v>
      </c>
      <c r="H29" s="123"/>
      <c r="I29" s="135"/>
    </row>
    <row r="30" spans="2:9" ht="30" customHeight="1" thickBot="1">
      <c r="B30" s="7"/>
      <c r="C30" s="80" t="s">
        <v>336</v>
      </c>
      <c r="D30" s="118"/>
      <c r="E30" s="65"/>
      <c r="F30" s="118"/>
      <c r="G30" s="66"/>
      <c r="H30" s="124"/>
      <c r="I30" s="136"/>
    </row>
    <row r="31" spans="2:9" ht="30" customHeight="1">
      <c r="B31" s="7"/>
      <c r="C31" s="67" t="s">
        <v>311</v>
      </c>
      <c r="D31" s="103" t="s">
        <v>313</v>
      </c>
      <c r="E31" s="68" t="s">
        <v>314</v>
      </c>
      <c r="F31" s="103" t="s">
        <v>316</v>
      </c>
      <c r="G31" s="69">
        <v>14785.2</v>
      </c>
      <c r="H31" s="109" t="s">
        <v>8</v>
      </c>
      <c r="I31" s="137" t="s">
        <v>373</v>
      </c>
    </row>
    <row r="32" spans="2:9" ht="30" customHeight="1" thickBot="1">
      <c r="B32" s="7"/>
      <c r="C32" s="84" t="s">
        <v>312</v>
      </c>
      <c r="D32" s="105"/>
      <c r="E32" s="74" t="s">
        <v>315</v>
      </c>
      <c r="F32" s="105"/>
      <c r="G32" s="75" t="s">
        <v>94</v>
      </c>
      <c r="H32" s="113"/>
      <c r="I32" s="102"/>
    </row>
    <row r="33" spans="2:9" ht="30" customHeight="1">
      <c r="B33" s="7"/>
      <c r="C33" s="76" t="s">
        <v>317</v>
      </c>
      <c r="D33" s="116" t="s">
        <v>90</v>
      </c>
      <c r="E33" s="63" t="s">
        <v>318</v>
      </c>
      <c r="F33" s="116" t="s">
        <v>320</v>
      </c>
      <c r="G33" s="64">
        <v>24072</v>
      </c>
      <c r="H33" s="122" t="s">
        <v>8</v>
      </c>
      <c r="I33" s="137" t="s">
        <v>373</v>
      </c>
    </row>
    <row r="34" spans="2:9" ht="30" customHeight="1" thickBot="1">
      <c r="B34" s="7"/>
      <c r="C34" s="85" t="s">
        <v>244</v>
      </c>
      <c r="D34" s="118"/>
      <c r="E34" s="65" t="s">
        <v>319</v>
      </c>
      <c r="F34" s="118"/>
      <c r="G34" s="66" t="s">
        <v>94</v>
      </c>
      <c r="H34" s="124"/>
      <c r="I34" s="102"/>
    </row>
    <row r="35" spans="2:9" s="144" customFormat="1" ht="30" customHeight="1">
      <c r="B35" s="138"/>
      <c r="C35" s="139">
        <v>45388.48333333333</v>
      </c>
      <c r="D35" s="140" t="s">
        <v>90</v>
      </c>
      <c r="E35" s="141" t="s">
        <v>91</v>
      </c>
      <c r="F35" s="151" t="s">
        <v>93</v>
      </c>
      <c r="G35" s="152">
        <v>4950</v>
      </c>
      <c r="H35" s="142" t="s">
        <v>8</v>
      </c>
      <c r="I35" s="143"/>
    </row>
    <row r="36" spans="2:9" s="144" customFormat="1" ht="30" customHeight="1" thickBot="1">
      <c r="B36" s="138"/>
      <c r="C36" s="145" t="s">
        <v>321</v>
      </c>
      <c r="D36" s="146"/>
      <c r="E36" s="147" t="s">
        <v>92</v>
      </c>
      <c r="F36" s="153"/>
      <c r="G36" s="154" t="s">
        <v>94</v>
      </c>
      <c r="H36" s="148"/>
      <c r="I36" s="149"/>
    </row>
    <row r="37" spans="2:9" ht="30" customHeight="1">
      <c r="B37" s="7"/>
      <c r="C37" s="62">
        <v>45388.426388888889</v>
      </c>
      <c r="D37" s="116" t="s">
        <v>90</v>
      </c>
      <c r="E37" s="63" t="s">
        <v>76</v>
      </c>
      <c r="F37" s="131" t="s">
        <v>96</v>
      </c>
      <c r="G37" s="155">
        <v>19350</v>
      </c>
      <c r="H37" s="122" t="s">
        <v>8</v>
      </c>
      <c r="I37" s="133" t="s">
        <v>373</v>
      </c>
    </row>
    <row r="38" spans="2:9" ht="30" customHeight="1" thickBot="1">
      <c r="B38" s="7"/>
      <c r="C38" s="85" t="s">
        <v>95</v>
      </c>
      <c r="D38" s="118"/>
      <c r="E38" s="65" t="s">
        <v>77</v>
      </c>
      <c r="F38" s="132"/>
      <c r="G38" s="101" t="s">
        <v>94</v>
      </c>
      <c r="H38" s="124"/>
      <c r="I38" s="150"/>
    </row>
    <row r="39" spans="2:9" ht="30" customHeight="1">
      <c r="B39" s="7"/>
      <c r="C39" s="67" t="s">
        <v>97</v>
      </c>
      <c r="D39" s="103" t="s">
        <v>99</v>
      </c>
      <c r="E39" s="68" t="s">
        <v>58</v>
      </c>
      <c r="F39" s="156" t="s">
        <v>100</v>
      </c>
      <c r="G39" s="157">
        <v>2592</v>
      </c>
      <c r="H39" s="109" t="s">
        <v>8</v>
      </c>
      <c r="I39" s="161" t="s">
        <v>376</v>
      </c>
    </row>
    <row r="40" spans="2:9" ht="30" customHeight="1" thickBot="1">
      <c r="B40" s="7"/>
      <c r="C40" s="84" t="s">
        <v>98</v>
      </c>
      <c r="D40" s="105"/>
      <c r="E40" s="74" t="s">
        <v>59</v>
      </c>
      <c r="F40" s="158"/>
      <c r="G40" s="159" t="s">
        <v>94</v>
      </c>
      <c r="H40" s="113"/>
      <c r="I40" s="160"/>
    </row>
    <row r="41" spans="2:9" ht="30" customHeight="1">
      <c r="B41" s="7"/>
      <c r="C41" s="76" t="s">
        <v>101</v>
      </c>
      <c r="D41" s="116" t="s">
        <v>90</v>
      </c>
      <c r="E41" s="63" t="s">
        <v>69</v>
      </c>
      <c r="F41" s="116" t="s">
        <v>103</v>
      </c>
      <c r="G41" s="64">
        <v>6800</v>
      </c>
      <c r="H41" s="122" t="s">
        <v>8</v>
      </c>
      <c r="I41" s="133" t="s">
        <v>376</v>
      </c>
    </row>
    <row r="42" spans="2:9" ht="30" customHeight="1" thickBot="1">
      <c r="B42" s="7"/>
      <c r="C42" s="85" t="s">
        <v>102</v>
      </c>
      <c r="D42" s="118"/>
      <c r="E42" s="65" t="s">
        <v>70</v>
      </c>
      <c r="F42" s="118"/>
      <c r="G42" s="66" t="s">
        <v>94</v>
      </c>
      <c r="H42" s="124"/>
      <c r="I42" s="150"/>
    </row>
    <row r="43" spans="2:9" ht="30" customHeight="1">
      <c r="B43" s="7"/>
      <c r="C43" s="67" t="s">
        <v>104</v>
      </c>
      <c r="D43" s="103" t="s">
        <v>61</v>
      </c>
      <c r="E43" s="68" t="s">
        <v>43</v>
      </c>
      <c r="F43" s="103" t="s">
        <v>107</v>
      </c>
      <c r="G43" s="69">
        <v>1400</v>
      </c>
      <c r="H43" s="89" t="s">
        <v>10</v>
      </c>
      <c r="I43" s="134" t="s">
        <v>374</v>
      </c>
    </row>
    <row r="44" spans="2:9" ht="30" customHeight="1">
      <c r="B44" s="7"/>
      <c r="C44" s="70" t="s">
        <v>105</v>
      </c>
      <c r="D44" s="104"/>
      <c r="E44" s="71" t="s">
        <v>44</v>
      </c>
      <c r="F44" s="104"/>
      <c r="G44" s="72" t="s">
        <v>94</v>
      </c>
      <c r="H44" s="90" t="s">
        <v>40</v>
      </c>
      <c r="I44" s="130"/>
    </row>
    <row r="45" spans="2:9" ht="30" customHeight="1" thickBot="1">
      <c r="B45" s="7"/>
      <c r="C45" s="73" t="s">
        <v>106</v>
      </c>
      <c r="D45" s="105"/>
      <c r="E45" s="74"/>
      <c r="F45" s="105"/>
      <c r="G45" s="75"/>
      <c r="H45" s="42"/>
      <c r="I45" s="127"/>
    </row>
    <row r="46" spans="2:9" ht="30" customHeight="1">
      <c r="B46" s="7"/>
      <c r="C46" s="76" t="s">
        <v>108</v>
      </c>
      <c r="D46" s="116" t="s">
        <v>110</v>
      </c>
      <c r="E46" s="63" t="s">
        <v>54</v>
      </c>
      <c r="F46" s="116" t="s">
        <v>111</v>
      </c>
      <c r="G46" s="64">
        <v>10692</v>
      </c>
      <c r="H46" s="122" t="s">
        <v>8</v>
      </c>
      <c r="I46" s="133" t="s">
        <v>373</v>
      </c>
    </row>
    <row r="47" spans="2:9" ht="30" customHeight="1" thickBot="1">
      <c r="B47" s="7"/>
      <c r="C47" s="85" t="s">
        <v>109</v>
      </c>
      <c r="D47" s="118"/>
      <c r="E47" s="65" t="s">
        <v>55</v>
      </c>
      <c r="F47" s="118"/>
      <c r="G47" s="66" t="s">
        <v>94</v>
      </c>
      <c r="H47" s="124"/>
      <c r="I47" s="129"/>
    </row>
    <row r="48" spans="2:9" ht="30" customHeight="1">
      <c r="B48" s="7"/>
      <c r="C48" s="67" t="s">
        <v>112</v>
      </c>
      <c r="D48" s="103" t="s">
        <v>60</v>
      </c>
      <c r="E48" s="68" t="s">
        <v>53</v>
      </c>
      <c r="F48" s="103" t="s">
        <v>113</v>
      </c>
      <c r="G48" s="69">
        <v>1500</v>
      </c>
      <c r="H48" s="89" t="s">
        <v>10</v>
      </c>
      <c r="I48" s="134" t="s">
        <v>377</v>
      </c>
    </row>
    <row r="49" spans="2:9" ht="30" customHeight="1">
      <c r="B49" s="7"/>
      <c r="C49" s="70" t="s">
        <v>322</v>
      </c>
      <c r="D49" s="104"/>
      <c r="E49" s="71" t="s">
        <v>89</v>
      </c>
      <c r="F49" s="104"/>
      <c r="G49" s="72" t="s">
        <v>94</v>
      </c>
      <c r="H49" s="90" t="s">
        <v>40</v>
      </c>
      <c r="I49" s="130"/>
    </row>
    <row r="50" spans="2:9" ht="30" customHeight="1" thickBot="1">
      <c r="B50" s="7"/>
      <c r="C50" s="73" t="s">
        <v>323</v>
      </c>
      <c r="D50" s="105"/>
      <c r="E50" s="74"/>
      <c r="F50" s="105"/>
      <c r="G50" s="75"/>
      <c r="H50" s="42"/>
      <c r="I50" s="127"/>
    </row>
    <row r="51" spans="2:9" ht="30" customHeight="1">
      <c r="B51" s="7"/>
      <c r="C51" s="62">
        <v>45386.079861111109</v>
      </c>
      <c r="D51" s="116" t="s">
        <v>62</v>
      </c>
      <c r="E51" s="63" t="s">
        <v>65</v>
      </c>
      <c r="F51" s="116" t="s">
        <v>115</v>
      </c>
      <c r="G51" s="64">
        <v>4800</v>
      </c>
      <c r="H51" s="122" t="s">
        <v>8</v>
      </c>
      <c r="I51" s="133" t="s">
        <v>378</v>
      </c>
    </row>
    <row r="52" spans="2:9" ht="30" customHeight="1" thickBot="1">
      <c r="B52" s="7"/>
      <c r="C52" s="85" t="s">
        <v>114</v>
      </c>
      <c r="D52" s="118"/>
      <c r="E52" s="65" t="s">
        <v>66</v>
      </c>
      <c r="F52" s="118"/>
      <c r="G52" s="66" t="s">
        <v>94</v>
      </c>
      <c r="H52" s="124"/>
      <c r="I52" s="129"/>
    </row>
    <row r="53" spans="2:9" ht="30" customHeight="1">
      <c r="B53" s="7"/>
      <c r="C53" s="67" t="s">
        <v>116</v>
      </c>
      <c r="D53" s="103" t="s">
        <v>72</v>
      </c>
      <c r="E53" s="68" t="s">
        <v>41</v>
      </c>
      <c r="F53" s="103" t="s">
        <v>118</v>
      </c>
      <c r="G53" s="69">
        <v>15200.4</v>
      </c>
      <c r="H53" s="109" t="s">
        <v>8</v>
      </c>
      <c r="I53" s="134" t="s">
        <v>379</v>
      </c>
    </row>
    <row r="54" spans="2:9" ht="30" customHeight="1" thickBot="1">
      <c r="B54" s="7"/>
      <c r="C54" s="84" t="s">
        <v>117</v>
      </c>
      <c r="D54" s="105"/>
      <c r="E54" s="74" t="s">
        <v>42</v>
      </c>
      <c r="F54" s="105"/>
      <c r="G54" s="75" t="s">
        <v>94</v>
      </c>
      <c r="H54" s="113"/>
      <c r="I54" s="136"/>
    </row>
    <row r="55" spans="2:9" s="169" customFormat="1" ht="30" customHeight="1">
      <c r="B55" s="162"/>
      <c r="C55" s="163" t="s">
        <v>197</v>
      </c>
      <c r="D55" s="164" t="s">
        <v>73</v>
      </c>
      <c r="E55" s="165" t="s">
        <v>120</v>
      </c>
      <c r="F55" s="164" t="s">
        <v>122</v>
      </c>
      <c r="G55" s="166">
        <v>300</v>
      </c>
      <c r="H55" s="167" t="s">
        <v>8</v>
      </c>
      <c r="I55" s="168"/>
    </row>
    <row r="56" spans="2:9" s="169" customFormat="1" ht="30" customHeight="1" thickBot="1">
      <c r="B56" s="162"/>
      <c r="C56" s="170" t="s">
        <v>119</v>
      </c>
      <c r="D56" s="171"/>
      <c r="E56" s="172" t="s">
        <v>121</v>
      </c>
      <c r="F56" s="171"/>
      <c r="G56" s="173" t="s">
        <v>94</v>
      </c>
      <c r="H56" s="174"/>
      <c r="I56" s="175"/>
    </row>
    <row r="57" spans="2:9" s="169" customFormat="1" ht="30" customHeight="1">
      <c r="B57" s="162"/>
      <c r="C57" s="163" t="s">
        <v>198</v>
      </c>
      <c r="D57" s="164" t="s">
        <v>73</v>
      </c>
      <c r="E57" s="165" t="s">
        <v>124</v>
      </c>
      <c r="F57" s="164" t="s">
        <v>126</v>
      </c>
      <c r="G57" s="166">
        <v>600</v>
      </c>
      <c r="H57" s="167" t="s">
        <v>8</v>
      </c>
      <c r="I57" s="176"/>
    </row>
    <row r="58" spans="2:9" s="169" customFormat="1" ht="30" customHeight="1" thickBot="1">
      <c r="B58" s="162"/>
      <c r="C58" s="170" t="s">
        <v>123</v>
      </c>
      <c r="D58" s="171"/>
      <c r="E58" s="172" t="s">
        <v>125</v>
      </c>
      <c r="F58" s="171"/>
      <c r="G58" s="173" t="s">
        <v>94</v>
      </c>
      <c r="H58" s="174"/>
      <c r="I58" s="175"/>
    </row>
    <row r="59" spans="2:9" s="169" customFormat="1" ht="30" customHeight="1">
      <c r="B59" s="162"/>
      <c r="C59" s="163" t="s">
        <v>198</v>
      </c>
      <c r="D59" s="164" t="s">
        <v>73</v>
      </c>
      <c r="E59" s="165" t="s">
        <v>128</v>
      </c>
      <c r="F59" s="164" t="s">
        <v>130</v>
      </c>
      <c r="G59" s="166">
        <v>998</v>
      </c>
      <c r="H59" s="167" t="s">
        <v>8</v>
      </c>
      <c r="I59" s="176"/>
    </row>
    <row r="60" spans="2:9" s="169" customFormat="1" ht="30" customHeight="1" thickBot="1">
      <c r="B60" s="162"/>
      <c r="C60" s="170" t="s">
        <v>127</v>
      </c>
      <c r="D60" s="171"/>
      <c r="E60" s="172" t="s">
        <v>129</v>
      </c>
      <c r="F60" s="171"/>
      <c r="G60" s="173" t="s">
        <v>94</v>
      </c>
      <c r="H60" s="174"/>
      <c r="I60" s="175"/>
    </row>
    <row r="61" spans="2:9" s="169" customFormat="1" ht="30" customHeight="1">
      <c r="B61" s="162"/>
      <c r="C61" s="177" t="s">
        <v>131</v>
      </c>
      <c r="D61" s="164" t="s">
        <v>84</v>
      </c>
      <c r="E61" s="165" t="s">
        <v>53</v>
      </c>
      <c r="F61" s="164" t="s">
        <v>134</v>
      </c>
      <c r="G61" s="178">
        <v>1840</v>
      </c>
      <c r="H61" s="167" t="s">
        <v>9</v>
      </c>
      <c r="I61" s="179"/>
    </row>
    <row r="62" spans="2:9" s="169" customFormat="1" ht="30" customHeight="1">
      <c r="B62" s="162"/>
      <c r="C62" s="180" t="s">
        <v>132</v>
      </c>
      <c r="D62" s="181"/>
      <c r="E62" s="182" t="s">
        <v>89</v>
      </c>
      <c r="F62" s="181"/>
      <c r="G62" s="183" t="s">
        <v>94</v>
      </c>
      <c r="H62" s="184"/>
      <c r="I62" s="179"/>
    </row>
    <row r="63" spans="2:9" s="169" customFormat="1" ht="30" customHeight="1" thickBot="1">
      <c r="B63" s="162"/>
      <c r="C63" s="185" t="s">
        <v>133</v>
      </c>
      <c r="D63" s="171"/>
      <c r="E63" s="172"/>
      <c r="F63" s="171"/>
      <c r="G63" s="173"/>
      <c r="H63" s="174"/>
      <c r="I63" s="186"/>
    </row>
    <row r="64" spans="2:9" s="169" customFormat="1" ht="30" customHeight="1">
      <c r="B64" s="162"/>
      <c r="C64" s="187" t="s">
        <v>199</v>
      </c>
      <c r="D64" s="164" t="s">
        <v>73</v>
      </c>
      <c r="E64" s="165" t="s">
        <v>120</v>
      </c>
      <c r="F64" s="164" t="s">
        <v>135</v>
      </c>
      <c r="G64" s="166">
        <v>300</v>
      </c>
      <c r="H64" s="167" t="s">
        <v>18</v>
      </c>
      <c r="I64" s="176"/>
    </row>
    <row r="65" spans="2:9" s="169" customFormat="1" ht="30" customHeight="1" thickBot="1">
      <c r="B65" s="162"/>
      <c r="C65" s="188"/>
      <c r="D65" s="171"/>
      <c r="E65" s="172" t="s">
        <v>121</v>
      </c>
      <c r="F65" s="171"/>
      <c r="G65" s="173" t="s">
        <v>94</v>
      </c>
      <c r="H65" s="174"/>
      <c r="I65" s="175"/>
    </row>
    <row r="66" spans="2:9" s="169" customFormat="1" ht="30" customHeight="1">
      <c r="B66" s="162"/>
      <c r="C66" s="163" t="s">
        <v>200</v>
      </c>
      <c r="D66" s="164" t="s">
        <v>73</v>
      </c>
      <c r="E66" s="165" t="s">
        <v>137</v>
      </c>
      <c r="F66" s="164" t="s">
        <v>139</v>
      </c>
      <c r="G66" s="178">
        <v>8384</v>
      </c>
      <c r="H66" s="167" t="s">
        <v>8</v>
      </c>
      <c r="I66" s="176"/>
    </row>
    <row r="67" spans="2:9" s="169" customFormat="1" ht="30" customHeight="1" thickBot="1">
      <c r="B67" s="162"/>
      <c r="C67" s="170" t="s">
        <v>136</v>
      </c>
      <c r="D67" s="171"/>
      <c r="E67" s="172" t="s">
        <v>138</v>
      </c>
      <c r="F67" s="171"/>
      <c r="G67" s="173" t="s">
        <v>94</v>
      </c>
      <c r="H67" s="174"/>
      <c r="I67" s="175"/>
    </row>
    <row r="68" spans="2:9" s="169" customFormat="1" ht="30" customHeight="1">
      <c r="B68" s="162"/>
      <c r="C68" s="189">
        <v>45354.392361111109</v>
      </c>
      <c r="D68" s="164" t="s">
        <v>73</v>
      </c>
      <c r="E68" s="165" t="s">
        <v>141</v>
      </c>
      <c r="F68" s="164" t="s">
        <v>143</v>
      </c>
      <c r="G68" s="178">
        <v>1350</v>
      </c>
      <c r="H68" s="167" t="s">
        <v>8</v>
      </c>
      <c r="I68" s="176"/>
    </row>
    <row r="69" spans="2:9" s="169" customFormat="1" ht="30" customHeight="1" thickBot="1">
      <c r="B69" s="162"/>
      <c r="C69" s="170" t="s">
        <v>140</v>
      </c>
      <c r="D69" s="171"/>
      <c r="E69" s="172" t="s">
        <v>142</v>
      </c>
      <c r="F69" s="171"/>
      <c r="G69" s="173" t="s">
        <v>94</v>
      </c>
      <c r="H69" s="174"/>
      <c r="I69" s="175"/>
    </row>
    <row r="70" spans="2:9" ht="30" customHeight="1">
      <c r="B70" s="7"/>
      <c r="C70" s="82">
        <v>45294.920138888891</v>
      </c>
      <c r="D70" s="103" t="s">
        <v>71</v>
      </c>
      <c r="E70" s="68" t="s">
        <v>145</v>
      </c>
      <c r="F70" s="103" t="s">
        <v>147</v>
      </c>
      <c r="G70" s="69">
        <v>70410</v>
      </c>
      <c r="H70" s="109" t="s">
        <v>8</v>
      </c>
      <c r="I70" s="134" t="s">
        <v>373</v>
      </c>
    </row>
    <row r="71" spans="2:9" ht="30" customHeight="1" thickBot="1">
      <c r="B71" s="7"/>
      <c r="C71" s="84" t="s">
        <v>144</v>
      </c>
      <c r="D71" s="105"/>
      <c r="E71" s="74" t="s">
        <v>146</v>
      </c>
      <c r="F71" s="105"/>
      <c r="G71" s="75" t="s">
        <v>94</v>
      </c>
      <c r="H71" s="113"/>
      <c r="I71" s="127"/>
    </row>
    <row r="72" spans="2:9" ht="30" customHeight="1">
      <c r="B72" s="7"/>
      <c r="C72" s="62">
        <v>45294.501388888886</v>
      </c>
      <c r="D72" s="116" t="s">
        <v>71</v>
      </c>
      <c r="E72" s="63" t="s">
        <v>56</v>
      </c>
      <c r="F72" s="116" t="s">
        <v>149</v>
      </c>
      <c r="G72" s="64">
        <v>3225</v>
      </c>
      <c r="H72" s="122" t="s">
        <v>8</v>
      </c>
      <c r="I72" s="128"/>
    </row>
    <row r="73" spans="2:9" ht="30" customHeight="1" thickBot="1">
      <c r="B73" s="7"/>
      <c r="C73" s="85" t="s">
        <v>148</v>
      </c>
      <c r="D73" s="118"/>
      <c r="E73" s="65" t="s">
        <v>57</v>
      </c>
      <c r="F73" s="118"/>
      <c r="G73" s="66" t="s">
        <v>94</v>
      </c>
      <c r="H73" s="124"/>
      <c r="I73" s="129"/>
    </row>
    <row r="74" spans="2:9" s="169" customFormat="1" ht="30" customHeight="1">
      <c r="B74" s="162"/>
      <c r="C74" s="177" t="s">
        <v>150</v>
      </c>
      <c r="D74" s="164" t="s">
        <v>73</v>
      </c>
      <c r="E74" s="165" t="s">
        <v>152</v>
      </c>
      <c r="F74" s="164" t="s">
        <v>154</v>
      </c>
      <c r="G74" s="178">
        <v>31880</v>
      </c>
      <c r="H74" s="167" t="s">
        <v>8</v>
      </c>
      <c r="I74" s="176"/>
    </row>
    <row r="75" spans="2:9" s="169" customFormat="1" ht="30" customHeight="1" thickBot="1">
      <c r="B75" s="162"/>
      <c r="C75" s="170" t="s">
        <v>151</v>
      </c>
      <c r="D75" s="171"/>
      <c r="E75" s="172" t="s">
        <v>153</v>
      </c>
      <c r="F75" s="171"/>
      <c r="G75" s="173" t="s">
        <v>94</v>
      </c>
      <c r="H75" s="174"/>
      <c r="I75" s="175"/>
    </row>
    <row r="76" spans="2:9" s="169" customFormat="1" ht="30" customHeight="1">
      <c r="B76" s="162"/>
      <c r="C76" s="177" t="s">
        <v>150</v>
      </c>
      <c r="D76" s="164" t="s">
        <v>73</v>
      </c>
      <c r="E76" s="165" t="s">
        <v>74</v>
      </c>
      <c r="F76" s="164" t="s">
        <v>156</v>
      </c>
      <c r="G76" s="178">
        <v>6490</v>
      </c>
      <c r="H76" s="167" t="s">
        <v>8</v>
      </c>
      <c r="I76" s="176"/>
    </row>
    <row r="77" spans="2:9" s="169" customFormat="1" ht="30" customHeight="1" thickBot="1">
      <c r="B77" s="162"/>
      <c r="C77" s="170" t="s">
        <v>155</v>
      </c>
      <c r="D77" s="171"/>
      <c r="E77" s="172" t="s">
        <v>75</v>
      </c>
      <c r="F77" s="171"/>
      <c r="G77" s="173" t="s">
        <v>94</v>
      </c>
      <c r="H77" s="174"/>
      <c r="I77" s="175"/>
    </row>
    <row r="78" spans="2:9" s="208" customFormat="1" ht="30" customHeight="1">
      <c r="B78" s="201"/>
      <c r="C78" s="202" t="s">
        <v>157</v>
      </c>
      <c r="D78" s="203" t="s">
        <v>71</v>
      </c>
      <c r="E78" s="204" t="s">
        <v>145</v>
      </c>
      <c r="F78" s="203" t="s">
        <v>147</v>
      </c>
      <c r="G78" s="205">
        <v>70410</v>
      </c>
      <c r="H78" s="206" t="s">
        <v>18</v>
      </c>
      <c r="I78" s="207"/>
    </row>
    <row r="79" spans="2:9" s="208" customFormat="1" ht="30" customHeight="1" thickBot="1">
      <c r="B79" s="201"/>
      <c r="C79" s="209" t="s">
        <v>158</v>
      </c>
      <c r="D79" s="210"/>
      <c r="E79" s="211" t="s">
        <v>146</v>
      </c>
      <c r="F79" s="210"/>
      <c r="G79" s="212" t="s">
        <v>159</v>
      </c>
      <c r="H79" s="213"/>
      <c r="I79" s="214"/>
    </row>
    <row r="80" spans="2:9" s="169" customFormat="1" ht="30" customHeight="1">
      <c r="B80" s="162"/>
      <c r="C80" s="177" t="s">
        <v>160</v>
      </c>
      <c r="D80" s="164" t="s">
        <v>62</v>
      </c>
      <c r="E80" s="165" t="s">
        <v>162</v>
      </c>
      <c r="F80" s="164" t="s">
        <v>164</v>
      </c>
      <c r="G80" s="178">
        <v>15698</v>
      </c>
      <c r="H80" s="167" t="s">
        <v>8</v>
      </c>
      <c r="I80" s="176"/>
    </row>
    <row r="81" spans="2:9" s="169" customFormat="1" ht="30" customHeight="1" thickBot="1">
      <c r="B81" s="162"/>
      <c r="C81" s="170" t="s">
        <v>161</v>
      </c>
      <c r="D81" s="171"/>
      <c r="E81" s="172" t="s">
        <v>163</v>
      </c>
      <c r="F81" s="171"/>
      <c r="G81" s="173" t="s">
        <v>94</v>
      </c>
      <c r="H81" s="174"/>
      <c r="I81" s="175"/>
    </row>
    <row r="82" spans="2:9" s="169" customFormat="1" ht="30" customHeight="1">
      <c r="B82" s="162"/>
      <c r="C82" s="177" t="s">
        <v>165</v>
      </c>
      <c r="D82" s="164" t="s">
        <v>73</v>
      </c>
      <c r="E82" s="165" t="s">
        <v>52</v>
      </c>
      <c r="F82" s="164" t="s">
        <v>167</v>
      </c>
      <c r="G82" s="178">
        <v>6000</v>
      </c>
      <c r="H82" s="167" t="s">
        <v>8</v>
      </c>
      <c r="I82" s="179"/>
    </row>
    <row r="83" spans="2:9" s="169" customFormat="1" ht="30" customHeight="1" thickBot="1">
      <c r="B83" s="162"/>
      <c r="C83" s="170" t="s">
        <v>166</v>
      </c>
      <c r="D83" s="171"/>
      <c r="E83" s="172" t="s">
        <v>51</v>
      </c>
      <c r="F83" s="171"/>
      <c r="G83" s="173" t="s">
        <v>94</v>
      </c>
      <c r="H83" s="174"/>
      <c r="I83" s="186"/>
    </row>
    <row r="84" spans="2:9" s="208" customFormat="1" ht="30" customHeight="1">
      <c r="B84" s="201"/>
      <c r="C84" s="202" t="s">
        <v>168</v>
      </c>
      <c r="D84" s="203" t="s">
        <v>71</v>
      </c>
      <c r="E84" s="204" t="s">
        <v>170</v>
      </c>
      <c r="F84" s="203" t="s">
        <v>172</v>
      </c>
      <c r="G84" s="205">
        <v>4176</v>
      </c>
      <c r="H84" s="206" t="s">
        <v>8</v>
      </c>
      <c r="I84" s="207"/>
    </row>
    <row r="85" spans="2:9" s="208" customFormat="1" ht="30" customHeight="1" thickBot="1">
      <c r="B85" s="201"/>
      <c r="C85" s="209" t="s">
        <v>169</v>
      </c>
      <c r="D85" s="210"/>
      <c r="E85" s="211" t="s">
        <v>171</v>
      </c>
      <c r="F85" s="210"/>
      <c r="G85" s="212" t="s">
        <v>94</v>
      </c>
      <c r="H85" s="213"/>
      <c r="I85" s="214"/>
    </row>
    <row r="86" spans="2:9" s="196" customFormat="1" ht="30" customHeight="1">
      <c r="B86" s="190"/>
      <c r="C86" s="191" t="s">
        <v>173</v>
      </c>
      <c r="D86" s="192" t="s">
        <v>175</v>
      </c>
      <c r="E86" s="193" t="s">
        <v>45</v>
      </c>
      <c r="F86" s="192" t="s">
        <v>176</v>
      </c>
      <c r="G86" s="194">
        <v>9858</v>
      </c>
      <c r="H86" s="195" t="s">
        <v>8</v>
      </c>
      <c r="I86" s="217" t="s">
        <v>373</v>
      </c>
    </row>
    <row r="87" spans="2:9" s="196" customFormat="1" ht="30" customHeight="1" thickBot="1">
      <c r="B87" s="190"/>
      <c r="C87" s="215" t="s">
        <v>174</v>
      </c>
      <c r="D87" s="197"/>
      <c r="E87" s="198" t="s">
        <v>46</v>
      </c>
      <c r="F87" s="197"/>
      <c r="G87" s="199" t="s">
        <v>94</v>
      </c>
      <c r="H87" s="200"/>
      <c r="I87" s="216"/>
    </row>
    <row r="88" spans="2:9" ht="30" customHeight="1">
      <c r="B88" s="7"/>
      <c r="C88" s="76" t="s">
        <v>177</v>
      </c>
      <c r="D88" s="116" t="s">
        <v>175</v>
      </c>
      <c r="E88" s="63" t="s">
        <v>179</v>
      </c>
      <c r="F88" s="116" t="s">
        <v>176</v>
      </c>
      <c r="G88" s="81">
        <v>890.4</v>
      </c>
      <c r="H88" s="122" t="s">
        <v>8</v>
      </c>
      <c r="I88" s="217" t="s">
        <v>373</v>
      </c>
    </row>
    <row r="89" spans="2:9" ht="30" customHeight="1" thickBot="1">
      <c r="B89" s="7"/>
      <c r="C89" s="85" t="s">
        <v>178</v>
      </c>
      <c r="D89" s="118"/>
      <c r="E89" s="65" t="s">
        <v>180</v>
      </c>
      <c r="F89" s="118"/>
      <c r="G89" s="66" t="s">
        <v>94</v>
      </c>
      <c r="H89" s="124"/>
      <c r="I89" s="216"/>
    </row>
    <row r="90" spans="2:9" s="208" customFormat="1" ht="30" customHeight="1">
      <c r="B90" s="201"/>
      <c r="C90" s="202" t="s">
        <v>181</v>
      </c>
      <c r="D90" s="203" t="s">
        <v>71</v>
      </c>
      <c r="E90" s="204" t="s">
        <v>183</v>
      </c>
      <c r="F90" s="203" t="s">
        <v>185</v>
      </c>
      <c r="G90" s="205">
        <v>16500</v>
      </c>
      <c r="H90" s="206" t="s">
        <v>8</v>
      </c>
      <c r="I90" s="207"/>
    </row>
    <row r="91" spans="2:9" s="208" customFormat="1" ht="30" customHeight="1" thickBot="1">
      <c r="B91" s="201"/>
      <c r="C91" s="209" t="s">
        <v>182</v>
      </c>
      <c r="D91" s="210"/>
      <c r="E91" s="211" t="s">
        <v>184</v>
      </c>
      <c r="F91" s="210"/>
      <c r="G91" s="212" t="s">
        <v>94</v>
      </c>
      <c r="H91" s="213"/>
      <c r="I91" s="214"/>
    </row>
    <row r="92" spans="2:9" s="208" customFormat="1" ht="30" customHeight="1">
      <c r="B92" s="201"/>
      <c r="C92" s="218" t="s">
        <v>186</v>
      </c>
      <c r="D92" s="203" t="s">
        <v>71</v>
      </c>
      <c r="E92" s="204" t="s">
        <v>183</v>
      </c>
      <c r="F92" s="203" t="s">
        <v>185</v>
      </c>
      <c r="G92" s="205">
        <v>16500</v>
      </c>
      <c r="H92" s="206" t="s">
        <v>18</v>
      </c>
      <c r="I92" s="207"/>
    </row>
    <row r="93" spans="2:9" s="208" customFormat="1" ht="30" customHeight="1" thickBot="1">
      <c r="B93" s="201"/>
      <c r="C93" s="219"/>
      <c r="D93" s="210"/>
      <c r="E93" s="211" t="s">
        <v>184</v>
      </c>
      <c r="F93" s="210"/>
      <c r="G93" s="212" t="s">
        <v>94</v>
      </c>
      <c r="H93" s="213"/>
      <c r="I93" s="214"/>
    </row>
    <row r="94" spans="2:9" s="208" customFormat="1" ht="30" customHeight="1">
      <c r="B94" s="201"/>
      <c r="C94" s="202" t="s">
        <v>187</v>
      </c>
      <c r="D94" s="203" t="s">
        <v>71</v>
      </c>
      <c r="E94" s="204" t="s">
        <v>189</v>
      </c>
      <c r="F94" s="203" t="s">
        <v>191</v>
      </c>
      <c r="G94" s="205">
        <v>1450</v>
      </c>
      <c r="H94" s="206" t="s">
        <v>8</v>
      </c>
      <c r="I94" s="207"/>
    </row>
    <row r="95" spans="2:9" s="208" customFormat="1" ht="30" customHeight="1" thickBot="1">
      <c r="B95" s="201"/>
      <c r="C95" s="209" t="s">
        <v>188</v>
      </c>
      <c r="D95" s="210"/>
      <c r="E95" s="211" t="s">
        <v>190</v>
      </c>
      <c r="F95" s="210"/>
      <c r="G95" s="212" t="s">
        <v>94</v>
      </c>
      <c r="H95" s="213"/>
      <c r="I95" s="214"/>
    </row>
    <row r="96" spans="2:9" s="227" customFormat="1" ht="30" customHeight="1">
      <c r="B96" s="220"/>
      <c r="C96" s="221" t="s">
        <v>192</v>
      </c>
      <c r="D96" s="222" t="s">
        <v>67</v>
      </c>
      <c r="E96" s="223" t="s">
        <v>194</v>
      </c>
      <c r="F96" s="222" t="s">
        <v>196</v>
      </c>
      <c r="G96" s="224">
        <v>19000</v>
      </c>
      <c r="H96" s="225" t="s">
        <v>8</v>
      </c>
      <c r="I96" s="226"/>
    </row>
    <row r="97" spans="2:10" s="227" customFormat="1" ht="30" customHeight="1" thickBot="1">
      <c r="B97" s="220"/>
      <c r="C97" s="228" t="s">
        <v>193</v>
      </c>
      <c r="D97" s="229"/>
      <c r="E97" s="230" t="s">
        <v>195</v>
      </c>
      <c r="F97" s="229"/>
      <c r="G97" s="231" t="s">
        <v>94</v>
      </c>
      <c r="H97" s="232"/>
      <c r="I97" s="233"/>
    </row>
    <row r="98" spans="2:10" ht="30" customHeight="1" thickBot="1">
      <c r="B98" s="7"/>
      <c r="C98" s="38"/>
      <c r="D98" s="60"/>
      <c r="E98" s="40"/>
      <c r="F98" s="60"/>
      <c r="G98" s="39"/>
      <c r="H98" s="38"/>
      <c r="I98" s="43"/>
    </row>
    <row r="99" spans="2:10" ht="18" customHeight="1">
      <c r="B99" s="7"/>
      <c r="C99" s="8"/>
      <c r="D99" s="9"/>
      <c r="E99" s="9"/>
      <c r="F99" s="9"/>
      <c r="G99" s="10"/>
      <c r="H99" s="45"/>
      <c r="I99" s="20"/>
    </row>
    <row r="100" spans="2:10" ht="18" customHeight="1">
      <c r="B100" s="7"/>
      <c r="C100" s="8"/>
      <c r="D100" s="9"/>
      <c r="E100" s="9"/>
      <c r="F100" s="13" t="s">
        <v>23</v>
      </c>
      <c r="G100" s="14">
        <f>SUM(G17:G98)</f>
        <v>448382</v>
      </c>
      <c r="H100" s="46"/>
      <c r="I100" s="61"/>
    </row>
    <row r="101" spans="2:10" ht="18" customHeight="1">
      <c r="B101" s="7"/>
      <c r="C101" s="8"/>
      <c r="D101" s="9"/>
      <c r="E101" s="9"/>
      <c r="F101" s="41" t="s">
        <v>18</v>
      </c>
      <c r="G101" s="25">
        <f>SUMIFS(G3:G98,H3:H98,"Batal")</f>
        <v>87210</v>
      </c>
      <c r="H101" s="59"/>
      <c r="I101" s="17">
        <f>COUNTIFS(H3:H98,"Batal")</f>
        <v>3</v>
      </c>
      <c r="J101" s="17"/>
    </row>
    <row r="102" spans="2:10" ht="18" customHeight="1">
      <c r="B102" s="7"/>
      <c r="C102" s="8"/>
      <c r="D102" s="9"/>
      <c r="E102" s="9"/>
      <c r="F102" s="41" t="s">
        <v>17</v>
      </c>
      <c r="G102" s="26">
        <f>SUMIFS(G3:G98,H3:H98,"Ditolak")</f>
        <v>0</v>
      </c>
      <c r="H102" s="44">
        <f>SUM(G101:G102)</f>
        <v>87210</v>
      </c>
      <c r="I102" s="17">
        <f>COUNTIFS(H3:H98,"Ditolak")</f>
        <v>0</v>
      </c>
      <c r="J102" s="17">
        <f>SUM(I101:I102)</f>
        <v>3</v>
      </c>
    </row>
    <row r="103" spans="2:10" ht="18" customHeight="1">
      <c r="B103" s="7"/>
      <c r="C103" s="8"/>
      <c r="D103" s="9"/>
      <c r="E103" s="9"/>
      <c r="F103" s="41" t="s">
        <v>16</v>
      </c>
      <c r="G103" s="25">
        <f>SUMIFS(G3:G98,H3:H98,"Menunggu Sokongan")</f>
        <v>25040</v>
      </c>
      <c r="H103" s="23"/>
      <c r="I103" s="17">
        <f>COUNTIFS(H3:H98,"Menunggu Sokongan")</f>
        <v>1</v>
      </c>
      <c r="J103" s="17"/>
    </row>
    <row r="104" spans="2:10" ht="18" customHeight="1">
      <c r="B104" s="7"/>
      <c r="C104" s="8"/>
      <c r="D104" s="9"/>
      <c r="E104" s="9"/>
      <c r="F104" s="41" t="s">
        <v>20</v>
      </c>
      <c r="G104" s="28">
        <f>SUMIFS(G3:G98,H3:H98,"Menunggu Semakan PCT")</f>
        <v>0</v>
      </c>
      <c r="H104" s="23"/>
      <c r="I104" s="17">
        <f>COUNTIFS(H3:H98,"Menunggu Semakan PCT")</f>
        <v>0</v>
      </c>
      <c r="J104" s="17"/>
    </row>
    <row r="105" spans="2:10" ht="18" customHeight="1">
      <c r="B105" s="7"/>
      <c r="C105" s="8"/>
      <c r="D105" s="9"/>
      <c r="E105" s="9"/>
      <c r="F105" s="41" t="s">
        <v>24</v>
      </c>
      <c r="G105" s="28">
        <f>SUMIFS(G3:G98,H3:H98,"Dalam Semakan PCT")</f>
        <v>0</v>
      </c>
      <c r="H105" s="23"/>
      <c r="I105" s="17">
        <f>COUNTIFS(H3:H98,"Dalam Semakan PCT")</f>
        <v>0</v>
      </c>
      <c r="J105" s="17"/>
    </row>
    <row r="106" spans="2:10" ht="18" customHeight="1">
      <c r="B106" s="7"/>
      <c r="C106" s="8"/>
      <c r="D106" s="9"/>
      <c r="E106" s="9"/>
      <c r="F106" s="41" t="s">
        <v>12</v>
      </c>
      <c r="G106" s="28">
        <f>SUMIFS(G3:G98,H3:H98,"Perlu Dikemaskini")</f>
        <v>0</v>
      </c>
      <c r="H106" s="23"/>
      <c r="I106" s="17">
        <f>COUNTIFS(H3:H98,"Perlu Dikemaskini")</f>
        <v>0</v>
      </c>
      <c r="J106" s="17"/>
    </row>
    <row r="107" spans="2:10" ht="18" customHeight="1">
      <c r="B107" s="7"/>
      <c r="C107" s="8"/>
      <c r="D107" s="9"/>
      <c r="E107" s="9"/>
      <c r="F107" s="41" t="s">
        <v>19</v>
      </c>
      <c r="G107" s="28">
        <f>SUMIFS(G3:G98,H3:H98,"Menunggu Kelulusan pengarah MSF")</f>
        <v>0</v>
      </c>
      <c r="H107" s="23"/>
      <c r="I107" s="17">
        <f>COUNTIFS(H3:H98,"Menunggu Kelulusan pengarah MSF")</f>
        <v>0</v>
      </c>
      <c r="J107" s="17"/>
    </row>
    <row r="108" spans="2:10" ht="18" customHeight="1">
      <c r="B108" s="7"/>
      <c r="C108" s="8"/>
      <c r="D108" s="9"/>
      <c r="E108" s="9"/>
      <c r="F108" s="41" t="s">
        <v>21</v>
      </c>
      <c r="G108" s="28">
        <f>SUMIFS(G3:G98,H3:H98,"Menunggu Kelulusan TKP")</f>
        <v>0</v>
      </c>
      <c r="H108" s="23"/>
      <c r="I108" s="17">
        <f>COUNTIFS(H3:H98,"Menunggu Kelulusan TKP")</f>
        <v>0</v>
      </c>
      <c r="J108" s="17"/>
    </row>
    <row r="109" spans="2:10" ht="18" customHeight="1">
      <c r="B109" s="7"/>
      <c r="C109" s="8"/>
      <c r="D109" s="9"/>
      <c r="E109" s="9"/>
      <c r="F109" s="41" t="s">
        <v>37</v>
      </c>
      <c r="G109" s="26">
        <f>SUMIFS(G3:G98,H3:H98,"Menunggu Kelulusan KP")</f>
        <v>0</v>
      </c>
      <c r="H109" s="27">
        <f>SUM(G103:G109)</f>
        <v>25040</v>
      </c>
      <c r="I109" s="17">
        <f>COUNTIFS(H3:H98,"Menunggu Kelulusan KP")</f>
        <v>0</v>
      </c>
      <c r="J109" s="17">
        <f>SUM(I103:I109)</f>
        <v>1</v>
      </c>
    </row>
    <row r="110" spans="2:10" ht="18" customHeight="1">
      <c r="B110" s="7"/>
      <c r="C110" s="8"/>
      <c r="D110" s="9"/>
      <c r="E110" s="9"/>
      <c r="F110" s="41" t="s">
        <v>13</v>
      </c>
      <c r="G110" s="25">
        <f>SUMIFS(G3:G98,H3:H98,"Lulus")</f>
        <v>0</v>
      </c>
      <c r="H110" s="23"/>
      <c r="I110" s="17">
        <f>COUNTIFS(H3:H98,"Lulus")</f>
        <v>0</v>
      </c>
      <c r="J110" s="17"/>
    </row>
    <row r="111" spans="2:10" ht="18" customHeight="1">
      <c r="B111" s="7"/>
      <c r="C111" s="8"/>
      <c r="D111" s="9"/>
      <c r="E111" s="9"/>
      <c r="F111" s="41" t="s">
        <v>10</v>
      </c>
      <c r="G111" s="28">
        <f>SUMIFS(G3:G98,H3:H98,"LPO Sedia")</f>
        <v>9351</v>
      </c>
      <c r="H111" s="21"/>
      <c r="I111" s="17">
        <f>COUNTIFS(H3:H98,"LPO Sedia")</f>
        <v>4</v>
      </c>
      <c r="J111" s="17"/>
    </row>
    <row r="112" spans="2:10" ht="18" customHeight="1">
      <c r="B112" s="7"/>
      <c r="C112" s="8"/>
      <c r="D112" s="9"/>
      <c r="E112" s="9"/>
      <c r="F112" s="41" t="s">
        <v>14</v>
      </c>
      <c r="G112" s="28">
        <f>SUMIFS(G3:G98,H3:H98,"Invois/LPO Daripada Pembekal Sedia")</f>
        <v>0</v>
      </c>
      <c r="H112" s="21"/>
      <c r="I112" s="17">
        <f>COUNTIFS(H3:H98,"Invois/LPO Daripada Pembekal Sedia")</f>
        <v>0</v>
      </c>
      <c r="J112" s="17"/>
    </row>
    <row r="113" spans="2:10" ht="18" customHeight="1">
      <c r="B113" s="7"/>
      <c r="C113" s="8"/>
      <c r="D113" s="9"/>
      <c r="E113" s="9"/>
      <c r="F113" s="41" t="s">
        <v>11</v>
      </c>
      <c r="G113" s="28">
        <f>SUMIFS(G3:G98,H3:H98,"Perlu Kemaskini Invois")</f>
        <v>0</v>
      </c>
      <c r="H113" s="21"/>
      <c r="I113" s="17">
        <f>COUNTIFS(H3:H98,"Perlu Kemaskini Invois")</f>
        <v>0</v>
      </c>
      <c r="J113" s="17"/>
    </row>
    <row r="114" spans="2:10" ht="18" customHeight="1">
      <c r="B114" s="7"/>
      <c r="C114" s="8"/>
      <c r="D114" s="9"/>
      <c r="E114" s="9"/>
      <c r="F114" s="41" t="s">
        <v>9</v>
      </c>
      <c r="G114" s="28">
        <f>SUMIFS(G3:G98,H3:H98,"Invois/LPO Disemak Lengkap")</f>
        <v>26330</v>
      </c>
      <c r="H114" s="21"/>
      <c r="I114" s="17">
        <f>COUNTIFS(H3:H98,"Invois/LPO Disemak Lengkap")</f>
        <v>3</v>
      </c>
      <c r="J114" s="17"/>
    </row>
    <row r="115" spans="2:10" ht="18" customHeight="1">
      <c r="B115" s="7"/>
      <c r="C115" s="8"/>
      <c r="D115" s="9"/>
      <c r="E115" s="9"/>
      <c r="F115" s="21" t="s">
        <v>8</v>
      </c>
      <c r="G115" s="26">
        <f>SUMIFS(G3:G98,H3:H98,"Selesai")</f>
        <v>300451</v>
      </c>
      <c r="H115" s="44">
        <f>SUM(G110:G115)</f>
        <v>336132</v>
      </c>
      <c r="I115" s="17">
        <f>COUNTIFS(H3:H98,"Selesai")</f>
        <v>26</v>
      </c>
      <c r="J115" s="17">
        <f>SUM(I110:I115)</f>
        <v>33</v>
      </c>
    </row>
    <row r="116" spans="2:10" ht="18" customHeight="1">
      <c r="B116" s="7"/>
      <c r="C116" s="8"/>
      <c r="D116" s="9"/>
      <c r="E116" s="9"/>
      <c r="F116" s="13" t="s">
        <v>22</v>
      </c>
      <c r="G116" s="14">
        <f>SUM(G101:G115)</f>
        <v>448382</v>
      </c>
      <c r="H116" s="24">
        <f>SUM(H101:H115)</f>
        <v>448382</v>
      </c>
      <c r="I116" s="5">
        <f>SUM(I101:I115)</f>
        <v>37</v>
      </c>
      <c r="J116" s="5">
        <f>SUM(J101:J115)</f>
        <v>37</v>
      </c>
    </row>
    <row r="117" spans="2:10" ht="18" customHeight="1" thickBot="1">
      <c r="B117" s="7"/>
      <c r="C117" s="8"/>
      <c r="D117" s="9"/>
      <c r="E117" s="9"/>
      <c r="F117" s="9"/>
      <c r="G117" s="10"/>
      <c r="H117" s="11"/>
      <c r="I117" s="20"/>
    </row>
    <row r="118" spans="2:10" ht="30" customHeight="1">
      <c r="B118" s="37"/>
      <c r="C118" s="62">
        <v>45543.488194444442</v>
      </c>
      <c r="D118" s="116" t="s">
        <v>68</v>
      </c>
      <c r="E118" s="63" t="s">
        <v>342</v>
      </c>
      <c r="F118" s="119" t="s">
        <v>348</v>
      </c>
      <c r="G118" s="64">
        <v>10000</v>
      </c>
      <c r="H118" s="122" t="s">
        <v>39</v>
      </c>
      <c r="I118" s="234" t="s">
        <v>378</v>
      </c>
    </row>
    <row r="119" spans="2:10" ht="30" customHeight="1" thickBot="1">
      <c r="B119" s="37"/>
      <c r="C119" s="85" t="s">
        <v>341</v>
      </c>
      <c r="D119" s="118"/>
      <c r="E119" s="65" t="s">
        <v>343</v>
      </c>
      <c r="F119" s="121"/>
      <c r="G119" s="66" t="s">
        <v>94</v>
      </c>
      <c r="H119" s="124"/>
      <c r="I119" s="126"/>
    </row>
    <row r="120" spans="2:10" ht="30" customHeight="1">
      <c r="B120" s="37"/>
      <c r="C120" s="82">
        <v>45420.790972222225</v>
      </c>
      <c r="D120" s="103" t="s">
        <v>60</v>
      </c>
      <c r="E120" s="68" t="s">
        <v>345</v>
      </c>
      <c r="F120" s="106" t="s">
        <v>349</v>
      </c>
      <c r="G120" s="69">
        <v>2600</v>
      </c>
      <c r="H120" s="109" t="s">
        <v>39</v>
      </c>
      <c r="I120" s="234" t="s">
        <v>378</v>
      </c>
    </row>
    <row r="121" spans="2:10" ht="30" customHeight="1" thickBot="1">
      <c r="B121" s="37"/>
      <c r="C121" s="84" t="s">
        <v>344</v>
      </c>
      <c r="D121" s="105"/>
      <c r="E121" s="74" t="s">
        <v>346</v>
      </c>
      <c r="F121" s="108"/>
      <c r="G121" s="75" t="s">
        <v>94</v>
      </c>
      <c r="H121" s="113"/>
      <c r="I121" s="126"/>
    </row>
    <row r="122" spans="2:10" ht="30" customHeight="1">
      <c r="B122" s="37"/>
      <c r="C122" s="76" t="s">
        <v>324</v>
      </c>
      <c r="D122" s="116" t="s">
        <v>90</v>
      </c>
      <c r="E122" s="63" t="s">
        <v>49</v>
      </c>
      <c r="F122" s="119" t="s">
        <v>333</v>
      </c>
      <c r="G122" s="261">
        <v>3600</v>
      </c>
      <c r="H122" s="122" t="s">
        <v>8</v>
      </c>
      <c r="I122" s="234" t="s">
        <v>375</v>
      </c>
    </row>
    <row r="123" spans="2:10" ht="30" customHeight="1">
      <c r="B123" s="37"/>
      <c r="C123" s="77" t="s">
        <v>325</v>
      </c>
      <c r="D123" s="117"/>
      <c r="E123" s="78" t="s">
        <v>50</v>
      </c>
      <c r="F123" s="120"/>
      <c r="G123" s="79" t="s">
        <v>94</v>
      </c>
      <c r="H123" s="123"/>
      <c r="I123" s="125"/>
    </row>
    <row r="124" spans="2:10" ht="30" customHeight="1" thickBot="1">
      <c r="B124" s="37"/>
      <c r="C124" s="80" t="s">
        <v>347</v>
      </c>
      <c r="D124" s="118"/>
      <c r="E124" s="65"/>
      <c r="F124" s="121"/>
      <c r="G124" s="66"/>
      <c r="H124" s="124"/>
      <c r="I124" s="126"/>
    </row>
    <row r="125" spans="2:10" ht="30" customHeight="1">
      <c r="B125" s="37"/>
      <c r="C125" s="82">
        <v>45541.594444444447</v>
      </c>
      <c r="D125" s="103" t="s">
        <v>99</v>
      </c>
      <c r="E125" s="68" t="s">
        <v>327</v>
      </c>
      <c r="F125" s="106" t="s">
        <v>334</v>
      </c>
      <c r="G125" s="262">
        <v>1600</v>
      </c>
      <c r="H125" s="109" t="s">
        <v>39</v>
      </c>
      <c r="I125" s="235" t="s">
        <v>375</v>
      </c>
    </row>
    <row r="126" spans="2:10" ht="30" customHeight="1" thickBot="1">
      <c r="B126" s="37"/>
      <c r="C126" s="84" t="s">
        <v>326</v>
      </c>
      <c r="D126" s="105"/>
      <c r="E126" s="74" t="s">
        <v>328</v>
      </c>
      <c r="F126" s="108"/>
      <c r="G126" s="75" t="s">
        <v>94</v>
      </c>
      <c r="H126" s="113"/>
      <c r="I126" s="115"/>
    </row>
    <row r="127" spans="2:10" ht="30" customHeight="1">
      <c r="B127" s="37"/>
      <c r="C127" s="62">
        <v>45357.668055555558</v>
      </c>
      <c r="D127" s="116" t="s">
        <v>90</v>
      </c>
      <c r="E127" s="63" t="s">
        <v>49</v>
      </c>
      <c r="F127" s="119" t="s">
        <v>294</v>
      </c>
      <c r="G127" s="261">
        <v>3600</v>
      </c>
      <c r="H127" s="122" t="s">
        <v>8</v>
      </c>
      <c r="I127" s="234" t="s">
        <v>375</v>
      </c>
    </row>
    <row r="128" spans="2:10" ht="30" customHeight="1">
      <c r="B128" s="37"/>
      <c r="C128" s="77" t="s">
        <v>201</v>
      </c>
      <c r="D128" s="117"/>
      <c r="E128" s="78" t="s">
        <v>50</v>
      </c>
      <c r="F128" s="120"/>
      <c r="G128" s="79" t="s">
        <v>94</v>
      </c>
      <c r="H128" s="123"/>
      <c r="I128" s="236"/>
    </row>
    <row r="129" spans="2:9" ht="30" customHeight="1" thickBot="1">
      <c r="B129" s="37"/>
      <c r="C129" s="80" t="s">
        <v>329</v>
      </c>
      <c r="D129" s="118"/>
      <c r="E129" s="65"/>
      <c r="F129" s="121"/>
      <c r="G129" s="66"/>
      <c r="H129" s="124"/>
      <c r="I129" s="237"/>
    </row>
    <row r="130" spans="2:9" s="208" customFormat="1" ht="30" customHeight="1">
      <c r="B130" s="201"/>
      <c r="C130" s="202" t="s">
        <v>202</v>
      </c>
      <c r="D130" s="203" t="s">
        <v>205</v>
      </c>
      <c r="E130" s="204" t="s">
        <v>206</v>
      </c>
      <c r="F130" s="203" t="s">
        <v>208</v>
      </c>
      <c r="G130" s="238">
        <v>600</v>
      </c>
      <c r="H130" s="206" t="s">
        <v>8</v>
      </c>
      <c r="I130" s="239"/>
    </row>
    <row r="131" spans="2:9" s="208" customFormat="1" ht="30" customHeight="1">
      <c r="B131" s="201"/>
      <c r="C131" s="240" t="s">
        <v>203</v>
      </c>
      <c r="D131" s="241"/>
      <c r="E131" s="242" t="s">
        <v>207</v>
      </c>
      <c r="F131" s="241"/>
      <c r="G131" s="243" t="s">
        <v>94</v>
      </c>
      <c r="H131" s="244"/>
      <c r="I131" s="245"/>
    </row>
    <row r="132" spans="2:9" s="208" customFormat="1" ht="30" customHeight="1" thickBot="1">
      <c r="B132" s="201"/>
      <c r="C132" s="246" t="s">
        <v>204</v>
      </c>
      <c r="D132" s="210"/>
      <c r="E132" s="211"/>
      <c r="F132" s="210"/>
      <c r="G132" s="212"/>
      <c r="H132" s="213"/>
      <c r="I132" s="247"/>
    </row>
    <row r="133" spans="2:9" ht="30" customHeight="1">
      <c r="B133" s="37"/>
      <c r="C133" s="76" t="s">
        <v>209</v>
      </c>
      <c r="D133" s="116" t="s">
        <v>212</v>
      </c>
      <c r="E133" s="63" t="s">
        <v>82</v>
      </c>
      <c r="F133" s="119" t="s">
        <v>295</v>
      </c>
      <c r="G133" s="261">
        <v>3600</v>
      </c>
      <c r="H133" s="122" t="s">
        <v>8</v>
      </c>
      <c r="I133" s="234" t="s">
        <v>375</v>
      </c>
    </row>
    <row r="134" spans="2:9" ht="30" customHeight="1">
      <c r="B134" s="37"/>
      <c r="C134" s="77" t="s">
        <v>210</v>
      </c>
      <c r="D134" s="117"/>
      <c r="E134" s="78" t="s">
        <v>83</v>
      </c>
      <c r="F134" s="120"/>
      <c r="G134" s="79" t="s">
        <v>94</v>
      </c>
      <c r="H134" s="123"/>
      <c r="I134" s="236"/>
    </row>
    <row r="135" spans="2:9" ht="30" customHeight="1" thickBot="1">
      <c r="B135" s="37"/>
      <c r="C135" s="80" t="s">
        <v>211</v>
      </c>
      <c r="D135" s="118"/>
      <c r="E135" s="65"/>
      <c r="F135" s="121"/>
      <c r="G135" s="66"/>
      <c r="H135" s="124"/>
      <c r="I135" s="237"/>
    </row>
    <row r="136" spans="2:9" ht="30" customHeight="1">
      <c r="B136" s="37"/>
      <c r="C136" s="67" t="s">
        <v>213</v>
      </c>
      <c r="D136" s="103" t="s">
        <v>212</v>
      </c>
      <c r="E136" s="68" t="s">
        <v>63</v>
      </c>
      <c r="F136" s="106" t="s">
        <v>295</v>
      </c>
      <c r="G136" s="261">
        <v>3600</v>
      </c>
      <c r="H136" s="109" t="s">
        <v>8</v>
      </c>
      <c r="I136" s="234" t="s">
        <v>375</v>
      </c>
    </row>
    <row r="137" spans="2:9" ht="30" customHeight="1">
      <c r="B137" s="37"/>
      <c r="C137" s="70" t="s">
        <v>214</v>
      </c>
      <c r="D137" s="104"/>
      <c r="E137" s="71" t="s">
        <v>64</v>
      </c>
      <c r="F137" s="107"/>
      <c r="G137" s="72" t="s">
        <v>94</v>
      </c>
      <c r="H137" s="112"/>
      <c r="I137" s="236"/>
    </row>
    <row r="138" spans="2:9" ht="30" customHeight="1" thickBot="1">
      <c r="B138" s="37"/>
      <c r="C138" s="73" t="s">
        <v>211</v>
      </c>
      <c r="D138" s="105"/>
      <c r="E138" s="74"/>
      <c r="F138" s="108"/>
      <c r="G138" s="75"/>
      <c r="H138" s="113"/>
      <c r="I138" s="237"/>
    </row>
    <row r="139" spans="2:9" ht="30" customHeight="1">
      <c r="B139" s="37"/>
      <c r="C139" s="76" t="s">
        <v>215</v>
      </c>
      <c r="D139" s="116" t="s">
        <v>68</v>
      </c>
      <c r="E139" s="63" t="s">
        <v>87</v>
      </c>
      <c r="F139" s="119" t="s">
        <v>296</v>
      </c>
      <c r="G139" s="64">
        <v>2000</v>
      </c>
      <c r="H139" s="122" t="s">
        <v>8</v>
      </c>
      <c r="I139" s="234" t="s">
        <v>378</v>
      </c>
    </row>
    <row r="140" spans="2:9" ht="30" customHeight="1">
      <c r="B140" s="37"/>
      <c r="C140" s="77" t="s">
        <v>216</v>
      </c>
      <c r="D140" s="117"/>
      <c r="E140" s="78" t="s">
        <v>88</v>
      </c>
      <c r="F140" s="120"/>
      <c r="G140" s="79" t="s">
        <v>94</v>
      </c>
      <c r="H140" s="123"/>
      <c r="I140" s="125"/>
    </row>
    <row r="141" spans="2:9" ht="30" customHeight="1" thickBot="1">
      <c r="B141" s="37"/>
      <c r="C141" s="80" t="s">
        <v>330</v>
      </c>
      <c r="D141" s="118"/>
      <c r="E141" s="65"/>
      <c r="F141" s="121"/>
      <c r="G141" s="66"/>
      <c r="H141" s="124"/>
      <c r="I141" s="126"/>
    </row>
    <row r="142" spans="2:9" ht="30" customHeight="1">
      <c r="B142" s="37"/>
      <c r="C142" s="67" t="s">
        <v>217</v>
      </c>
      <c r="D142" s="103" t="s">
        <v>68</v>
      </c>
      <c r="E142" s="68" t="s">
        <v>49</v>
      </c>
      <c r="F142" s="106" t="s">
        <v>297</v>
      </c>
      <c r="G142" s="262">
        <v>1600</v>
      </c>
      <c r="H142" s="109" t="s">
        <v>8</v>
      </c>
      <c r="I142" s="234" t="s">
        <v>375</v>
      </c>
    </row>
    <row r="143" spans="2:9" ht="30" customHeight="1">
      <c r="B143" s="37"/>
      <c r="C143" s="70" t="s">
        <v>218</v>
      </c>
      <c r="D143" s="104"/>
      <c r="E143" s="71" t="s">
        <v>50</v>
      </c>
      <c r="F143" s="107"/>
      <c r="G143" s="72" t="s">
        <v>94</v>
      </c>
      <c r="H143" s="112"/>
      <c r="I143" s="236"/>
    </row>
    <row r="144" spans="2:9" ht="30" customHeight="1" thickBot="1">
      <c r="B144" s="37"/>
      <c r="C144" s="73" t="s">
        <v>331</v>
      </c>
      <c r="D144" s="105"/>
      <c r="E144" s="74"/>
      <c r="F144" s="108"/>
      <c r="G144" s="75"/>
      <c r="H144" s="113"/>
      <c r="I144" s="237"/>
    </row>
    <row r="145" spans="2:9" ht="30" customHeight="1">
      <c r="B145" s="37"/>
      <c r="C145" s="76" t="s">
        <v>219</v>
      </c>
      <c r="D145" s="116" t="s">
        <v>68</v>
      </c>
      <c r="E145" s="63" t="s">
        <v>49</v>
      </c>
      <c r="F145" s="119" t="s">
        <v>297</v>
      </c>
      <c r="G145" s="262">
        <v>1600</v>
      </c>
      <c r="H145" s="122" t="s">
        <v>8</v>
      </c>
      <c r="I145" s="234" t="s">
        <v>375</v>
      </c>
    </row>
    <row r="146" spans="2:9" ht="30" customHeight="1">
      <c r="B146" s="37"/>
      <c r="C146" s="77" t="s">
        <v>220</v>
      </c>
      <c r="D146" s="117"/>
      <c r="E146" s="78" t="s">
        <v>50</v>
      </c>
      <c r="F146" s="120"/>
      <c r="G146" s="79" t="s">
        <v>94</v>
      </c>
      <c r="H146" s="123"/>
      <c r="I146" s="236"/>
    </row>
    <row r="147" spans="2:9" ht="30" customHeight="1" thickBot="1">
      <c r="B147" s="37"/>
      <c r="C147" s="80" t="s">
        <v>332</v>
      </c>
      <c r="D147" s="118"/>
      <c r="E147" s="65"/>
      <c r="F147" s="121"/>
      <c r="G147" s="66"/>
      <c r="H147" s="124"/>
      <c r="I147" s="237"/>
    </row>
    <row r="148" spans="2:9" s="169" customFormat="1" ht="30" customHeight="1">
      <c r="B148" s="162"/>
      <c r="C148" s="177" t="s">
        <v>221</v>
      </c>
      <c r="D148" s="164" t="s">
        <v>73</v>
      </c>
      <c r="E148" s="165" t="s">
        <v>224</v>
      </c>
      <c r="F148" s="164" t="s">
        <v>226</v>
      </c>
      <c r="G148" s="166">
        <v>600</v>
      </c>
      <c r="H148" s="167" t="s">
        <v>8</v>
      </c>
      <c r="I148" s="248"/>
    </row>
    <row r="149" spans="2:9" s="169" customFormat="1" ht="30" customHeight="1">
      <c r="B149" s="162"/>
      <c r="C149" s="180" t="s">
        <v>222</v>
      </c>
      <c r="D149" s="181"/>
      <c r="E149" s="182" t="s">
        <v>225</v>
      </c>
      <c r="F149" s="181"/>
      <c r="G149" s="183" t="s">
        <v>94</v>
      </c>
      <c r="H149" s="184"/>
      <c r="I149" s="249"/>
    </row>
    <row r="150" spans="2:9" s="169" customFormat="1" ht="30" customHeight="1" thickBot="1">
      <c r="B150" s="162"/>
      <c r="C150" s="185" t="s">
        <v>223</v>
      </c>
      <c r="D150" s="171"/>
      <c r="E150" s="172"/>
      <c r="F150" s="171"/>
      <c r="G150" s="173"/>
      <c r="H150" s="174"/>
      <c r="I150" s="250"/>
    </row>
    <row r="151" spans="2:9" s="169" customFormat="1" ht="30" customHeight="1">
      <c r="B151" s="162"/>
      <c r="C151" s="177" t="s">
        <v>227</v>
      </c>
      <c r="D151" s="164" t="s">
        <v>73</v>
      </c>
      <c r="E151" s="165" t="s">
        <v>230</v>
      </c>
      <c r="F151" s="164" t="s">
        <v>232</v>
      </c>
      <c r="G151" s="166">
        <v>360</v>
      </c>
      <c r="H151" s="167" t="s">
        <v>8</v>
      </c>
      <c r="I151" s="248"/>
    </row>
    <row r="152" spans="2:9" s="169" customFormat="1" ht="30" customHeight="1">
      <c r="B152" s="162"/>
      <c r="C152" s="180" t="s">
        <v>228</v>
      </c>
      <c r="D152" s="181"/>
      <c r="E152" s="182" t="s">
        <v>231</v>
      </c>
      <c r="F152" s="181"/>
      <c r="G152" s="183" t="s">
        <v>94</v>
      </c>
      <c r="H152" s="184"/>
      <c r="I152" s="249"/>
    </row>
    <row r="153" spans="2:9" s="169" customFormat="1" ht="30" customHeight="1" thickBot="1">
      <c r="B153" s="162"/>
      <c r="C153" s="185" t="s">
        <v>229</v>
      </c>
      <c r="D153" s="171"/>
      <c r="E153" s="172"/>
      <c r="F153" s="171"/>
      <c r="G153" s="173"/>
      <c r="H153" s="174"/>
      <c r="I153" s="250"/>
    </row>
    <row r="154" spans="2:9" s="169" customFormat="1" ht="30" customHeight="1">
      <c r="B154" s="162"/>
      <c r="C154" s="177" t="s">
        <v>233</v>
      </c>
      <c r="D154" s="164" t="s">
        <v>73</v>
      </c>
      <c r="E154" s="165" t="s">
        <v>80</v>
      </c>
      <c r="F154" s="164" t="s">
        <v>236</v>
      </c>
      <c r="G154" s="166">
        <v>450</v>
      </c>
      <c r="H154" s="167" t="s">
        <v>8</v>
      </c>
      <c r="I154" s="248"/>
    </row>
    <row r="155" spans="2:9" s="169" customFormat="1" ht="30" customHeight="1">
      <c r="B155" s="162"/>
      <c r="C155" s="180" t="s">
        <v>234</v>
      </c>
      <c r="D155" s="181"/>
      <c r="E155" s="182" t="s">
        <v>81</v>
      </c>
      <c r="F155" s="181"/>
      <c r="G155" s="183" t="s">
        <v>94</v>
      </c>
      <c r="H155" s="184"/>
      <c r="I155" s="249"/>
    </row>
    <row r="156" spans="2:9" s="169" customFormat="1" ht="30" customHeight="1" thickBot="1">
      <c r="B156" s="162"/>
      <c r="C156" s="185" t="s">
        <v>235</v>
      </c>
      <c r="D156" s="171"/>
      <c r="E156" s="172"/>
      <c r="F156" s="171"/>
      <c r="G156" s="173"/>
      <c r="H156" s="174"/>
      <c r="I156" s="250"/>
    </row>
    <row r="157" spans="2:9" s="169" customFormat="1" ht="30" customHeight="1">
      <c r="B157" s="162"/>
      <c r="C157" s="177" t="s">
        <v>237</v>
      </c>
      <c r="D157" s="164" t="s">
        <v>73</v>
      </c>
      <c r="E157" s="165" t="s">
        <v>240</v>
      </c>
      <c r="F157" s="164" t="s">
        <v>242</v>
      </c>
      <c r="G157" s="166">
        <v>450</v>
      </c>
      <c r="H157" s="167" t="s">
        <v>8</v>
      </c>
      <c r="I157" s="248"/>
    </row>
    <row r="158" spans="2:9" s="169" customFormat="1" ht="30" customHeight="1">
      <c r="B158" s="162"/>
      <c r="C158" s="180" t="s">
        <v>238</v>
      </c>
      <c r="D158" s="181"/>
      <c r="E158" s="182" t="s">
        <v>241</v>
      </c>
      <c r="F158" s="181"/>
      <c r="G158" s="183" t="s">
        <v>94</v>
      </c>
      <c r="H158" s="184"/>
      <c r="I158" s="249"/>
    </row>
    <row r="159" spans="2:9" s="169" customFormat="1" ht="30" customHeight="1" thickBot="1">
      <c r="B159" s="162"/>
      <c r="C159" s="185" t="s">
        <v>239</v>
      </c>
      <c r="D159" s="171"/>
      <c r="E159" s="172"/>
      <c r="F159" s="171"/>
      <c r="G159" s="173"/>
      <c r="H159" s="174"/>
      <c r="I159" s="250"/>
    </row>
    <row r="160" spans="2:9" s="169" customFormat="1" ht="30" customHeight="1">
      <c r="B160" s="162"/>
      <c r="C160" s="177" t="s">
        <v>243</v>
      </c>
      <c r="D160" s="164" t="s">
        <v>73</v>
      </c>
      <c r="E160" s="165" t="s">
        <v>246</v>
      </c>
      <c r="F160" s="164" t="s">
        <v>248</v>
      </c>
      <c r="G160" s="166">
        <v>640</v>
      </c>
      <c r="H160" s="167" t="s">
        <v>8</v>
      </c>
      <c r="I160" s="248"/>
    </row>
    <row r="161" spans="2:9" s="169" customFormat="1" ht="30" customHeight="1">
      <c r="B161" s="162"/>
      <c r="C161" s="180" t="s">
        <v>244</v>
      </c>
      <c r="D161" s="181"/>
      <c r="E161" s="182" t="s">
        <v>247</v>
      </c>
      <c r="F161" s="181"/>
      <c r="G161" s="183" t="s">
        <v>94</v>
      </c>
      <c r="H161" s="184"/>
      <c r="I161" s="249"/>
    </row>
    <row r="162" spans="2:9" s="169" customFormat="1" ht="30" customHeight="1" thickBot="1">
      <c r="B162" s="162"/>
      <c r="C162" s="185" t="s">
        <v>245</v>
      </c>
      <c r="D162" s="171"/>
      <c r="E162" s="172"/>
      <c r="F162" s="171"/>
      <c r="G162" s="173"/>
      <c r="H162" s="174"/>
      <c r="I162" s="250"/>
    </row>
    <row r="163" spans="2:9" s="169" customFormat="1" ht="30" customHeight="1">
      <c r="B163" s="162"/>
      <c r="C163" s="177" t="s">
        <v>249</v>
      </c>
      <c r="D163" s="164" t="s">
        <v>73</v>
      </c>
      <c r="E163" s="165" t="s">
        <v>252</v>
      </c>
      <c r="F163" s="164" t="s">
        <v>254</v>
      </c>
      <c r="G163" s="166">
        <v>900</v>
      </c>
      <c r="H163" s="167" t="s">
        <v>8</v>
      </c>
      <c r="I163" s="248"/>
    </row>
    <row r="164" spans="2:9" s="169" customFormat="1" ht="30" customHeight="1">
      <c r="B164" s="162"/>
      <c r="C164" s="180" t="s">
        <v>250</v>
      </c>
      <c r="D164" s="181"/>
      <c r="E164" s="182" t="s">
        <v>253</v>
      </c>
      <c r="F164" s="181"/>
      <c r="G164" s="183" t="s">
        <v>94</v>
      </c>
      <c r="H164" s="184"/>
      <c r="I164" s="249"/>
    </row>
    <row r="165" spans="2:9" s="169" customFormat="1" ht="30" customHeight="1" thickBot="1">
      <c r="B165" s="162"/>
      <c r="C165" s="185" t="s">
        <v>251</v>
      </c>
      <c r="D165" s="171"/>
      <c r="E165" s="172"/>
      <c r="F165" s="171"/>
      <c r="G165" s="173"/>
      <c r="H165" s="174"/>
      <c r="I165" s="250"/>
    </row>
    <row r="166" spans="2:9" ht="30" customHeight="1">
      <c r="B166" s="37"/>
      <c r="C166" s="67" t="s">
        <v>255</v>
      </c>
      <c r="D166" s="103" t="s">
        <v>175</v>
      </c>
      <c r="E166" s="68" t="s">
        <v>257</v>
      </c>
      <c r="F166" s="103" t="s">
        <v>259</v>
      </c>
      <c r="G166" s="83">
        <v>150</v>
      </c>
      <c r="H166" s="109" t="s">
        <v>8</v>
      </c>
      <c r="I166" s="235" t="s">
        <v>375</v>
      </c>
    </row>
    <row r="167" spans="2:9" ht="30" customHeight="1">
      <c r="B167" s="37"/>
      <c r="C167" s="70" t="s">
        <v>174</v>
      </c>
      <c r="D167" s="104"/>
      <c r="E167" s="71" t="s">
        <v>258</v>
      </c>
      <c r="F167" s="104"/>
      <c r="G167" s="72" t="s">
        <v>94</v>
      </c>
      <c r="H167" s="112"/>
      <c r="I167" s="114"/>
    </row>
    <row r="168" spans="2:9" ht="30" customHeight="1" thickBot="1">
      <c r="B168" s="37"/>
      <c r="C168" s="73" t="s">
        <v>256</v>
      </c>
      <c r="D168" s="105"/>
      <c r="E168" s="74"/>
      <c r="F168" s="105"/>
      <c r="G168" s="75"/>
      <c r="H168" s="113"/>
      <c r="I168" s="115"/>
    </row>
    <row r="169" spans="2:9" s="169" customFormat="1" ht="30" customHeight="1">
      <c r="B169" s="162"/>
      <c r="C169" s="163" t="s">
        <v>298</v>
      </c>
      <c r="D169" s="164" t="s">
        <v>73</v>
      </c>
      <c r="E169" s="165" t="s">
        <v>262</v>
      </c>
      <c r="F169" s="164" t="s">
        <v>264</v>
      </c>
      <c r="G169" s="178">
        <v>6000</v>
      </c>
      <c r="H169" s="167" t="s">
        <v>8</v>
      </c>
      <c r="I169" s="248"/>
    </row>
    <row r="170" spans="2:9" s="169" customFormat="1" ht="30" customHeight="1">
      <c r="B170" s="162"/>
      <c r="C170" s="180" t="s">
        <v>260</v>
      </c>
      <c r="D170" s="181"/>
      <c r="E170" s="182" t="s">
        <v>263</v>
      </c>
      <c r="F170" s="181"/>
      <c r="G170" s="183" t="s">
        <v>94</v>
      </c>
      <c r="H170" s="184"/>
      <c r="I170" s="249"/>
    </row>
    <row r="171" spans="2:9" s="169" customFormat="1" ht="30" customHeight="1" thickBot="1">
      <c r="B171" s="162"/>
      <c r="C171" s="185" t="s">
        <v>261</v>
      </c>
      <c r="D171" s="171"/>
      <c r="E171" s="172"/>
      <c r="F171" s="171"/>
      <c r="G171" s="173"/>
      <c r="H171" s="174"/>
      <c r="I171" s="250"/>
    </row>
    <row r="172" spans="2:9" s="169" customFormat="1" ht="30" customHeight="1">
      <c r="B172" s="162"/>
      <c r="C172" s="163" t="s">
        <v>299</v>
      </c>
      <c r="D172" s="164" t="s">
        <v>73</v>
      </c>
      <c r="E172" s="165" t="s">
        <v>85</v>
      </c>
      <c r="F172" s="164" t="s">
        <v>267</v>
      </c>
      <c r="G172" s="178">
        <v>5000</v>
      </c>
      <c r="H172" s="167" t="s">
        <v>8</v>
      </c>
      <c r="I172" s="251"/>
    </row>
    <row r="173" spans="2:9" s="169" customFormat="1" ht="30" customHeight="1">
      <c r="B173" s="162"/>
      <c r="C173" s="180" t="s">
        <v>265</v>
      </c>
      <c r="D173" s="181"/>
      <c r="E173" s="182" t="s">
        <v>86</v>
      </c>
      <c r="F173" s="181"/>
      <c r="G173" s="183" t="s">
        <v>94</v>
      </c>
      <c r="H173" s="184"/>
      <c r="I173" s="251"/>
    </row>
    <row r="174" spans="2:9" s="169" customFormat="1" ht="30" customHeight="1" thickBot="1">
      <c r="B174" s="162"/>
      <c r="C174" s="185" t="s">
        <v>266</v>
      </c>
      <c r="D174" s="171"/>
      <c r="E174" s="172"/>
      <c r="F174" s="171"/>
      <c r="G174" s="173"/>
      <c r="H174" s="174"/>
      <c r="I174" s="252"/>
    </row>
    <row r="175" spans="2:9" s="169" customFormat="1" ht="30" customHeight="1">
      <c r="B175" s="162"/>
      <c r="C175" s="163" t="s">
        <v>300</v>
      </c>
      <c r="D175" s="164" t="s">
        <v>73</v>
      </c>
      <c r="E175" s="165" t="s">
        <v>78</v>
      </c>
      <c r="F175" s="164" t="s">
        <v>270</v>
      </c>
      <c r="G175" s="178">
        <v>5000</v>
      </c>
      <c r="H175" s="167" t="s">
        <v>8</v>
      </c>
      <c r="I175" s="248"/>
    </row>
    <row r="176" spans="2:9" s="169" customFormat="1" ht="30" customHeight="1">
      <c r="B176" s="162"/>
      <c r="C176" s="180" t="s">
        <v>268</v>
      </c>
      <c r="D176" s="181"/>
      <c r="E176" s="182" t="s">
        <v>79</v>
      </c>
      <c r="F176" s="181"/>
      <c r="G176" s="183" t="s">
        <v>94</v>
      </c>
      <c r="H176" s="184"/>
      <c r="I176" s="249"/>
    </row>
    <row r="177" spans="2:9" s="169" customFormat="1" ht="30" customHeight="1" thickBot="1">
      <c r="B177" s="162"/>
      <c r="C177" s="185" t="s">
        <v>269</v>
      </c>
      <c r="D177" s="171"/>
      <c r="E177" s="172"/>
      <c r="F177" s="171"/>
      <c r="G177" s="173"/>
      <c r="H177" s="174"/>
      <c r="I177" s="250"/>
    </row>
    <row r="178" spans="2:9" s="208" customFormat="1" ht="30" customHeight="1">
      <c r="B178" s="201"/>
      <c r="C178" s="253">
        <v>45599.31527777778</v>
      </c>
      <c r="D178" s="203" t="s">
        <v>205</v>
      </c>
      <c r="E178" s="204" t="s">
        <v>80</v>
      </c>
      <c r="F178" s="203" t="s">
        <v>208</v>
      </c>
      <c r="G178" s="238">
        <v>300</v>
      </c>
      <c r="H178" s="206" t="s">
        <v>8</v>
      </c>
      <c r="I178" s="239"/>
    </row>
    <row r="179" spans="2:9" s="208" customFormat="1" ht="30" customHeight="1">
      <c r="B179" s="201"/>
      <c r="C179" s="240" t="s">
        <v>271</v>
      </c>
      <c r="D179" s="241"/>
      <c r="E179" s="242" t="s">
        <v>81</v>
      </c>
      <c r="F179" s="241"/>
      <c r="G179" s="243" t="s">
        <v>94</v>
      </c>
      <c r="H179" s="244"/>
      <c r="I179" s="245"/>
    </row>
    <row r="180" spans="2:9" s="208" customFormat="1" ht="30" customHeight="1" thickBot="1">
      <c r="B180" s="201"/>
      <c r="C180" s="246" t="s">
        <v>272</v>
      </c>
      <c r="D180" s="210"/>
      <c r="E180" s="211"/>
      <c r="F180" s="210"/>
      <c r="G180" s="212"/>
      <c r="H180" s="213"/>
      <c r="I180" s="247"/>
    </row>
    <row r="181" spans="2:9" s="208" customFormat="1" ht="30" customHeight="1">
      <c r="B181" s="201"/>
      <c r="C181" s="253">
        <v>45599.313888888886</v>
      </c>
      <c r="D181" s="203" t="s">
        <v>205</v>
      </c>
      <c r="E181" s="204" t="s">
        <v>273</v>
      </c>
      <c r="F181" s="203" t="s">
        <v>208</v>
      </c>
      <c r="G181" s="238">
        <v>600</v>
      </c>
      <c r="H181" s="206" t="s">
        <v>8</v>
      </c>
      <c r="I181" s="239"/>
    </row>
    <row r="182" spans="2:9" s="208" customFormat="1" ht="30" customHeight="1">
      <c r="B182" s="201"/>
      <c r="C182" s="240" t="s">
        <v>144</v>
      </c>
      <c r="D182" s="241"/>
      <c r="E182" s="242" t="s">
        <v>274</v>
      </c>
      <c r="F182" s="241"/>
      <c r="G182" s="243" t="s">
        <v>94</v>
      </c>
      <c r="H182" s="244"/>
      <c r="I182" s="245"/>
    </row>
    <row r="183" spans="2:9" s="208" customFormat="1" ht="30" customHeight="1" thickBot="1">
      <c r="B183" s="201"/>
      <c r="C183" s="246" t="s">
        <v>272</v>
      </c>
      <c r="D183" s="210"/>
      <c r="E183" s="211"/>
      <c r="F183" s="210"/>
      <c r="G183" s="212"/>
      <c r="H183" s="213"/>
      <c r="I183" s="247"/>
    </row>
    <row r="184" spans="2:9" s="208" customFormat="1" ht="30" customHeight="1">
      <c r="B184" s="201"/>
      <c r="C184" s="253">
        <v>45507.679861111108</v>
      </c>
      <c r="D184" s="203" t="s">
        <v>205</v>
      </c>
      <c r="E184" s="204" t="s">
        <v>277</v>
      </c>
      <c r="F184" s="203" t="s">
        <v>279</v>
      </c>
      <c r="G184" s="238">
        <v>360</v>
      </c>
      <c r="H184" s="206" t="s">
        <v>8</v>
      </c>
      <c r="I184" s="239"/>
    </row>
    <row r="185" spans="2:9" s="208" customFormat="1" ht="30" customHeight="1">
      <c r="B185" s="201"/>
      <c r="C185" s="240" t="s">
        <v>275</v>
      </c>
      <c r="D185" s="241"/>
      <c r="E185" s="242" t="s">
        <v>278</v>
      </c>
      <c r="F185" s="241"/>
      <c r="G185" s="243" t="s">
        <v>94</v>
      </c>
      <c r="H185" s="244"/>
      <c r="I185" s="245"/>
    </row>
    <row r="186" spans="2:9" s="208" customFormat="1" ht="30" customHeight="1" thickBot="1">
      <c r="B186" s="201"/>
      <c r="C186" s="246" t="s">
        <v>276</v>
      </c>
      <c r="D186" s="210"/>
      <c r="E186" s="211"/>
      <c r="F186" s="210"/>
      <c r="G186" s="212"/>
      <c r="H186" s="213"/>
      <c r="I186" s="247"/>
    </row>
    <row r="187" spans="2:9" s="208" customFormat="1" ht="30" customHeight="1">
      <c r="B187" s="201"/>
      <c r="C187" s="254" t="s">
        <v>301</v>
      </c>
      <c r="D187" s="203" t="s">
        <v>205</v>
      </c>
      <c r="E187" s="204" t="s">
        <v>78</v>
      </c>
      <c r="F187" s="203" t="s">
        <v>282</v>
      </c>
      <c r="G187" s="205">
        <v>6500</v>
      </c>
      <c r="H187" s="206" t="s">
        <v>8</v>
      </c>
      <c r="I187" s="239"/>
    </row>
    <row r="188" spans="2:9" s="208" customFormat="1" ht="30" customHeight="1">
      <c r="B188" s="201"/>
      <c r="C188" s="240" t="s">
        <v>280</v>
      </c>
      <c r="D188" s="241"/>
      <c r="E188" s="242" t="s">
        <v>79</v>
      </c>
      <c r="F188" s="241"/>
      <c r="G188" s="243" t="s">
        <v>94</v>
      </c>
      <c r="H188" s="244"/>
      <c r="I188" s="245"/>
    </row>
    <row r="189" spans="2:9" s="208" customFormat="1" ht="30" customHeight="1" thickBot="1">
      <c r="B189" s="201"/>
      <c r="C189" s="246" t="s">
        <v>281</v>
      </c>
      <c r="D189" s="210"/>
      <c r="E189" s="211"/>
      <c r="F189" s="210"/>
      <c r="G189" s="212"/>
      <c r="H189" s="213"/>
      <c r="I189" s="247"/>
    </row>
    <row r="190" spans="2:9" s="208" customFormat="1" ht="30" customHeight="1">
      <c r="B190" s="201"/>
      <c r="C190" s="202" t="s">
        <v>283</v>
      </c>
      <c r="D190" s="203" t="s">
        <v>205</v>
      </c>
      <c r="E190" s="204" t="s">
        <v>47</v>
      </c>
      <c r="F190" s="255" t="s">
        <v>302</v>
      </c>
      <c r="G190" s="205">
        <v>2000</v>
      </c>
      <c r="H190" s="206" t="s">
        <v>8</v>
      </c>
      <c r="I190" s="239"/>
    </row>
    <row r="191" spans="2:9" s="208" customFormat="1" ht="30" customHeight="1">
      <c r="B191" s="201"/>
      <c r="C191" s="240" t="s">
        <v>182</v>
      </c>
      <c r="D191" s="241"/>
      <c r="E191" s="242" t="s">
        <v>48</v>
      </c>
      <c r="F191" s="256"/>
      <c r="G191" s="243" t="s">
        <v>94</v>
      </c>
      <c r="H191" s="244"/>
      <c r="I191" s="245"/>
    </row>
    <row r="192" spans="2:9" s="208" customFormat="1" ht="30" customHeight="1" thickBot="1">
      <c r="B192" s="201"/>
      <c r="C192" s="246" t="s">
        <v>284</v>
      </c>
      <c r="D192" s="210"/>
      <c r="E192" s="211"/>
      <c r="F192" s="257"/>
      <c r="G192" s="212"/>
      <c r="H192" s="213"/>
      <c r="I192" s="247"/>
    </row>
    <row r="193" spans="2:10" ht="30" customHeight="1">
      <c r="B193" s="37"/>
      <c r="C193" s="62">
        <v>45505.746527777781</v>
      </c>
      <c r="D193" s="116" t="s">
        <v>68</v>
      </c>
      <c r="E193" s="63" t="s">
        <v>287</v>
      </c>
      <c r="F193" s="119" t="s">
        <v>303</v>
      </c>
      <c r="G193" s="262">
        <v>1600</v>
      </c>
      <c r="H193" s="122" t="s">
        <v>8</v>
      </c>
      <c r="I193" s="234" t="s">
        <v>375</v>
      </c>
    </row>
    <row r="194" spans="2:10" ht="30" customHeight="1">
      <c r="B194" s="37"/>
      <c r="C194" s="77" t="s">
        <v>285</v>
      </c>
      <c r="D194" s="117"/>
      <c r="E194" s="78" t="s">
        <v>288</v>
      </c>
      <c r="F194" s="120"/>
      <c r="G194" s="79" t="s">
        <v>94</v>
      </c>
      <c r="H194" s="123"/>
      <c r="I194" s="125"/>
    </row>
    <row r="195" spans="2:10" ht="30" customHeight="1" thickBot="1">
      <c r="B195" s="37"/>
      <c r="C195" s="80" t="s">
        <v>286</v>
      </c>
      <c r="D195" s="118"/>
      <c r="E195" s="65"/>
      <c r="F195" s="121"/>
      <c r="G195" s="66"/>
      <c r="H195" s="124"/>
      <c r="I195" s="126"/>
    </row>
    <row r="196" spans="2:10" ht="30" customHeight="1">
      <c r="B196" s="37"/>
      <c r="C196" s="82">
        <v>45505.744444444441</v>
      </c>
      <c r="D196" s="103" t="s">
        <v>68</v>
      </c>
      <c r="E196" s="68" t="s">
        <v>85</v>
      </c>
      <c r="F196" s="106" t="s">
        <v>303</v>
      </c>
      <c r="G196" s="262">
        <v>1600</v>
      </c>
      <c r="H196" s="109" t="s">
        <v>8</v>
      </c>
      <c r="I196" s="234" t="s">
        <v>375</v>
      </c>
    </row>
    <row r="197" spans="2:10" ht="30" customHeight="1">
      <c r="B197" s="37"/>
      <c r="C197" s="70" t="s">
        <v>289</v>
      </c>
      <c r="D197" s="104"/>
      <c r="E197" s="71" t="s">
        <v>86</v>
      </c>
      <c r="F197" s="107"/>
      <c r="G197" s="72" t="s">
        <v>94</v>
      </c>
      <c r="H197" s="112"/>
      <c r="I197" s="125"/>
    </row>
    <row r="198" spans="2:10" ht="30" customHeight="1" thickBot="1">
      <c r="B198" s="37"/>
      <c r="C198" s="73" t="s">
        <v>290</v>
      </c>
      <c r="D198" s="105"/>
      <c r="E198" s="74"/>
      <c r="F198" s="108"/>
      <c r="G198" s="75"/>
      <c r="H198" s="113"/>
      <c r="I198" s="126"/>
    </row>
    <row r="199" spans="2:10" ht="30" customHeight="1">
      <c r="B199" s="37"/>
      <c r="C199" s="62">
        <v>45505.742361111108</v>
      </c>
      <c r="D199" s="116" t="s">
        <v>68</v>
      </c>
      <c r="E199" s="63" t="s">
        <v>287</v>
      </c>
      <c r="F199" s="119" t="s">
        <v>304</v>
      </c>
      <c r="G199" s="262">
        <v>1600</v>
      </c>
      <c r="H199" s="122" t="s">
        <v>8</v>
      </c>
      <c r="I199" s="234" t="s">
        <v>375</v>
      </c>
    </row>
    <row r="200" spans="2:10" ht="30" customHeight="1">
      <c r="B200" s="37"/>
      <c r="C200" s="77" t="s">
        <v>291</v>
      </c>
      <c r="D200" s="117"/>
      <c r="E200" s="78" t="s">
        <v>288</v>
      </c>
      <c r="F200" s="120"/>
      <c r="G200" s="79" t="s">
        <v>94</v>
      </c>
      <c r="H200" s="123"/>
      <c r="I200" s="125"/>
    </row>
    <row r="201" spans="2:10" ht="30" customHeight="1" thickBot="1">
      <c r="B201" s="37"/>
      <c r="C201" s="80" t="s">
        <v>292</v>
      </c>
      <c r="D201" s="118"/>
      <c r="E201" s="65"/>
      <c r="F201" s="121"/>
      <c r="G201" s="66"/>
      <c r="H201" s="124"/>
      <c r="I201" s="126"/>
    </row>
    <row r="202" spans="2:10" ht="30" customHeight="1">
      <c r="B202" s="37"/>
      <c r="C202" s="82">
        <v>45505.615972222222</v>
      </c>
      <c r="D202" s="103" t="s">
        <v>68</v>
      </c>
      <c r="E202" s="68" t="s">
        <v>85</v>
      </c>
      <c r="F202" s="106" t="s">
        <v>304</v>
      </c>
      <c r="G202" s="262">
        <v>1600</v>
      </c>
      <c r="H202" s="109" t="s">
        <v>8</v>
      </c>
      <c r="I202" s="234" t="s">
        <v>375</v>
      </c>
    </row>
    <row r="203" spans="2:10" ht="30" customHeight="1">
      <c r="B203" s="37"/>
      <c r="C203" s="70" t="s">
        <v>293</v>
      </c>
      <c r="D203" s="104"/>
      <c r="E203" s="71" t="s">
        <v>86</v>
      </c>
      <c r="F203" s="107"/>
      <c r="G203" s="72" t="s">
        <v>94</v>
      </c>
      <c r="H203" s="110"/>
      <c r="I203" s="125"/>
    </row>
    <row r="204" spans="2:10" ht="30" customHeight="1" thickBot="1">
      <c r="B204" s="37"/>
      <c r="C204" s="73" t="s">
        <v>292</v>
      </c>
      <c r="D204" s="105"/>
      <c r="E204" s="74"/>
      <c r="F204" s="108"/>
      <c r="G204" s="75"/>
      <c r="H204" s="111"/>
      <c r="I204" s="126"/>
    </row>
    <row r="205" spans="2:10" ht="30" customHeight="1" thickBot="1">
      <c r="B205" s="37"/>
      <c r="C205" s="42"/>
      <c r="D205" s="60"/>
      <c r="E205" s="40"/>
      <c r="F205" s="60"/>
      <c r="G205" s="39"/>
      <c r="H205" s="38"/>
      <c r="I205" s="43"/>
    </row>
    <row r="206" spans="2:10" ht="18" customHeight="1">
      <c r="B206" s="7"/>
      <c r="C206" s="8"/>
      <c r="D206" s="9"/>
      <c r="E206" s="9"/>
      <c r="F206" s="9"/>
      <c r="G206" s="10"/>
      <c r="H206" s="11"/>
      <c r="I206" s="12"/>
    </row>
    <row r="207" spans="2:10" ht="18" customHeight="1">
      <c r="B207" s="7"/>
      <c r="C207" s="8"/>
      <c r="D207" s="9"/>
      <c r="E207" s="9"/>
      <c r="F207" s="13" t="s">
        <v>5</v>
      </c>
      <c r="G207" s="14">
        <f>SUM(G118:G206)</f>
        <v>70110</v>
      </c>
      <c r="H207" s="15"/>
      <c r="I207" s="12"/>
    </row>
    <row r="208" spans="2:10" ht="18" customHeight="1">
      <c r="B208" s="7"/>
      <c r="C208" s="8"/>
      <c r="D208" s="9"/>
      <c r="E208" s="9"/>
      <c r="F208" s="21" t="s">
        <v>18</v>
      </c>
      <c r="G208" s="25">
        <f>SUMIFS(G118:G205,H118:H205,"Batal")</f>
        <v>0</v>
      </c>
      <c r="H208" s="1"/>
      <c r="I208" s="17">
        <f>COUNTIFS(H118:H205,"Batal")</f>
        <v>0</v>
      </c>
      <c r="J208" s="17"/>
    </row>
    <row r="209" spans="2:10" ht="18" customHeight="1">
      <c r="B209" s="7"/>
      <c r="C209" s="8"/>
      <c r="D209" s="9"/>
      <c r="E209" s="9"/>
      <c r="F209" s="21" t="s">
        <v>17</v>
      </c>
      <c r="G209" s="28">
        <f>SUMIFS(G118:G205,H118:H205,"Ditolak")</f>
        <v>0</v>
      </c>
      <c r="H209" s="34">
        <f>SUM(G208:G209)</f>
        <v>0</v>
      </c>
      <c r="I209" s="17">
        <f>COUNTIFS(H118:H205,"Ditolak")</f>
        <v>0</v>
      </c>
      <c r="J209" s="17">
        <f>SUM(I208:I209)</f>
        <v>0</v>
      </c>
    </row>
    <row r="210" spans="2:10" ht="18" customHeight="1">
      <c r="B210" s="7"/>
      <c r="C210" s="8"/>
      <c r="D210" s="9"/>
      <c r="E210" s="9"/>
      <c r="F210" s="21" t="s">
        <v>16</v>
      </c>
      <c r="G210" s="25">
        <f>SUMIFS(G118:G205,H118:H205,"Menunggu Sokongan")</f>
        <v>0</v>
      </c>
      <c r="H210" s="36"/>
      <c r="I210" s="17">
        <f>COUNTIFS(H118:H205,"Menunggu Sokongan")</f>
        <v>0</v>
      </c>
      <c r="J210" s="17"/>
    </row>
    <row r="211" spans="2:10" ht="18" customHeight="1">
      <c r="F211" s="29" t="s">
        <v>15</v>
      </c>
      <c r="G211" s="28">
        <f>SUMIFS(G118:G205,H118:H205,"Menunggu Semakan FIN")</f>
        <v>0</v>
      </c>
      <c r="H211" s="33"/>
      <c r="I211" s="17">
        <f>COUNTIFS(H118:H205,"Menunggu Semakan FIN")</f>
        <v>0</v>
      </c>
      <c r="J211" s="17"/>
    </row>
    <row r="212" spans="2:10" ht="18" customHeight="1">
      <c r="F212" s="29" t="s">
        <v>39</v>
      </c>
      <c r="G212" s="28">
        <f>SUMIFS(G118:G205,H118:H205,"Perlu Kemaskini Bukti Kerja")</f>
        <v>14200</v>
      </c>
      <c r="H212" s="33"/>
      <c r="I212" s="17">
        <f>COUNTIFS(H118:H205,"Perlu Dikemaskini")</f>
        <v>0</v>
      </c>
      <c r="J212" s="17"/>
    </row>
    <row r="213" spans="2:10" ht="18" customHeight="1">
      <c r="F213" s="29" t="s">
        <v>12</v>
      </c>
      <c r="G213" s="28">
        <f>SUMIFS(G118:G205,H118:H205,"Perlu Dikemaskini")</f>
        <v>0</v>
      </c>
      <c r="H213" s="33"/>
      <c r="I213" s="17"/>
      <c r="J213" s="17"/>
    </row>
    <row r="214" spans="2:10" ht="18" customHeight="1">
      <c r="F214" s="29" t="s">
        <v>19</v>
      </c>
      <c r="G214" s="28">
        <f>SUMIFS(G118:G205,H118:H205,"Menunggu Kelulusan Pengarah MSF")</f>
        <v>0</v>
      </c>
      <c r="H214" s="35">
        <f>SUM(G210:G214)</f>
        <v>14200</v>
      </c>
      <c r="I214" s="17">
        <f>COUNTIFS(H118:H205,"Menunggu Kelulusan Pengarah MSF")</f>
        <v>0</v>
      </c>
      <c r="J214" s="17">
        <f>SUM(I210:I214)</f>
        <v>0</v>
      </c>
    </row>
    <row r="215" spans="2:10" ht="18" customHeight="1">
      <c r="F215" s="29" t="s">
        <v>13</v>
      </c>
      <c r="G215" s="25">
        <f>SUMIFS(G118:G205,H118:H205,"Lulus")</f>
        <v>0</v>
      </c>
      <c r="H215" s="32"/>
      <c r="I215" s="17">
        <f>COUNTIFS(H118:H205,"Lulus")</f>
        <v>0</v>
      </c>
      <c r="J215" s="17"/>
    </row>
    <row r="216" spans="2:10" ht="18" customHeight="1">
      <c r="F216" s="29" t="s">
        <v>8</v>
      </c>
      <c r="G216" s="26">
        <f>SUMIFS(G118:G205,H118:H205,"Selesai")</f>
        <v>55910</v>
      </c>
      <c r="H216" s="31">
        <f>SUM(G215:G216)</f>
        <v>55910</v>
      </c>
      <c r="I216" s="17">
        <f>COUNTIFS(H118:H205,"Selesai")</f>
        <v>27</v>
      </c>
      <c r="J216" s="17">
        <f>SUM(I215:I216)</f>
        <v>27</v>
      </c>
    </row>
    <row r="217" spans="2:10" ht="18" customHeight="1">
      <c r="F217" s="30" t="s">
        <v>5</v>
      </c>
      <c r="G217" s="14">
        <f>SUM(G208:G216)</f>
        <v>70110</v>
      </c>
      <c r="H217" s="22">
        <f>SUM(H208:H216)</f>
        <v>70110</v>
      </c>
      <c r="I217" s="5">
        <f>SUM(I208:I216)</f>
        <v>27</v>
      </c>
      <c r="J217" s="5">
        <f>SUM(J208:J216)</f>
        <v>27</v>
      </c>
    </row>
    <row r="218" spans="2:10" ht="18" customHeight="1"/>
    <row r="219" spans="2:10" ht="18" customHeight="1">
      <c r="B219" s="7"/>
      <c r="C219" s="8"/>
      <c r="D219" s="9"/>
      <c r="E219" s="9"/>
      <c r="F219" s="86" t="s">
        <v>308</v>
      </c>
      <c r="G219" s="14">
        <f>H109+H115</f>
        <v>361172</v>
      </c>
      <c r="H219" s="1"/>
      <c r="I219" s="12"/>
    </row>
    <row r="220" spans="2:10" ht="18" customHeight="1">
      <c r="B220" s="7"/>
      <c r="C220" s="8"/>
      <c r="D220" s="9"/>
      <c r="E220" s="9"/>
      <c r="F220" s="86" t="s">
        <v>309</v>
      </c>
      <c r="G220" s="14">
        <f>H216+H214</f>
        <v>70110</v>
      </c>
      <c r="H220" s="1"/>
      <c r="I220" s="12"/>
    </row>
    <row r="221" spans="2:10" ht="18" customHeight="1">
      <c r="B221" s="7"/>
      <c r="C221" s="8"/>
      <c r="D221" s="9"/>
      <c r="E221" s="9"/>
      <c r="F221" s="13" t="s">
        <v>305</v>
      </c>
      <c r="G221" s="14">
        <f>G15</f>
        <v>78486.2</v>
      </c>
      <c r="H221" s="1"/>
      <c r="I221" s="12"/>
    </row>
    <row r="222" spans="2:10" ht="18" customHeight="1">
      <c r="B222" s="7"/>
      <c r="C222" s="8"/>
      <c r="D222" s="9"/>
      <c r="E222" s="9"/>
      <c r="F222" s="87" t="s">
        <v>307</v>
      </c>
      <c r="G222" s="88">
        <f>SUM(G219:G221)</f>
        <v>509768.2</v>
      </c>
      <c r="H222" s="11"/>
      <c r="I222" s="12"/>
    </row>
    <row r="223" spans="2:10" ht="18" customHeight="1">
      <c r="B223" s="7"/>
      <c r="C223" s="8"/>
      <c r="D223" s="9"/>
      <c r="E223" s="9"/>
      <c r="F223" s="9"/>
      <c r="G223" s="12"/>
      <c r="H223" s="11"/>
      <c r="I223" s="12"/>
    </row>
    <row r="224" spans="2:10" ht="18" customHeight="1">
      <c r="B224" s="7"/>
      <c r="C224" s="8"/>
      <c r="D224" s="9"/>
      <c r="E224" s="9"/>
      <c r="F224" s="9"/>
      <c r="G224" s="12"/>
      <c r="H224" s="11"/>
      <c r="I224" s="12"/>
    </row>
    <row r="225" spans="2:9" ht="18" customHeight="1">
      <c r="B225" s="7"/>
      <c r="C225" s="8"/>
      <c r="D225" s="9"/>
      <c r="E225" s="9"/>
      <c r="F225" s="9"/>
      <c r="G225" s="12"/>
      <c r="H225" s="11"/>
      <c r="I225" s="12"/>
    </row>
    <row r="226" spans="2:9" ht="12" customHeight="1">
      <c r="B226" s="7"/>
      <c r="C226" s="8"/>
      <c r="D226" s="9"/>
      <c r="E226" s="9"/>
      <c r="F226" s="9"/>
      <c r="G226" s="12"/>
      <c r="H226" s="11"/>
      <c r="I226" s="12"/>
    </row>
    <row r="227" spans="2:9" ht="12" customHeight="1">
      <c r="B227" s="7"/>
      <c r="C227" s="8"/>
      <c r="D227" s="9"/>
      <c r="E227" s="9"/>
      <c r="F227" s="9"/>
      <c r="G227" s="12"/>
      <c r="H227" s="11"/>
      <c r="I227" s="12"/>
    </row>
    <row r="228" spans="2:9" ht="12" customHeight="1">
      <c r="B228" s="7"/>
      <c r="C228" s="8"/>
      <c r="D228" s="9"/>
      <c r="E228" s="9"/>
      <c r="F228" s="9"/>
      <c r="G228" s="12"/>
      <c r="H228" s="11"/>
      <c r="I228" s="12"/>
    </row>
    <row r="229" spans="2:9" ht="12" customHeight="1">
      <c r="B229" s="7"/>
      <c r="C229" s="8"/>
      <c r="D229" s="9"/>
      <c r="E229" s="9"/>
      <c r="F229" s="9"/>
      <c r="G229" s="12"/>
      <c r="H229" s="11"/>
      <c r="I229" s="12"/>
    </row>
    <row r="230" spans="2:9" ht="12" customHeight="1">
      <c r="B230" s="7"/>
      <c r="C230" s="8"/>
      <c r="D230" s="9"/>
      <c r="E230" s="9"/>
      <c r="F230" s="9"/>
      <c r="G230" s="12"/>
      <c r="H230" s="11"/>
      <c r="I230" s="12"/>
    </row>
    <row r="231" spans="2:9" ht="12" customHeight="1">
      <c r="B231" s="7"/>
      <c r="C231" s="8"/>
      <c r="D231" s="9"/>
      <c r="E231" s="9"/>
      <c r="F231" s="9"/>
      <c r="G231" s="12"/>
      <c r="H231" s="11"/>
      <c r="I231" s="12"/>
    </row>
    <row r="232" spans="2:9" ht="12" customHeight="1">
      <c r="B232" s="7"/>
      <c r="C232" s="8"/>
      <c r="D232" s="9"/>
      <c r="E232" s="9"/>
      <c r="F232" s="9"/>
      <c r="G232" s="12"/>
      <c r="H232" s="11"/>
      <c r="I232" s="12"/>
    </row>
    <row r="233" spans="2:9" ht="12" customHeight="1">
      <c r="B233" s="7"/>
      <c r="C233" s="8"/>
      <c r="D233" s="9"/>
      <c r="E233" s="9"/>
      <c r="F233" s="9"/>
      <c r="G233" s="12"/>
      <c r="H233" s="11"/>
      <c r="I233" s="12"/>
    </row>
    <row r="234" spans="2:9" ht="12" customHeight="1">
      <c r="B234" s="7"/>
      <c r="C234" s="8"/>
      <c r="D234" s="9"/>
      <c r="E234" s="9"/>
      <c r="F234" s="9"/>
      <c r="G234" s="12"/>
      <c r="H234" s="11"/>
      <c r="I234" s="12"/>
    </row>
    <row r="235" spans="2:9" ht="12" customHeight="1">
      <c r="B235" s="7"/>
      <c r="C235" s="8"/>
      <c r="D235" s="9"/>
      <c r="E235" s="9"/>
      <c r="F235" s="9"/>
      <c r="G235" s="12"/>
      <c r="H235" s="11"/>
      <c r="I235" s="12"/>
    </row>
    <row r="236" spans="2:9" ht="12" customHeight="1">
      <c r="B236" s="7"/>
      <c r="C236" s="8"/>
      <c r="D236" s="9"/>
      <c r="E236" s="9"/>
      <c r="F236" s="9"/>
      <c r="G236" s="12"/>
      <c r="H236" s="11"/>
      <c r="I236" s="12"/>
    </row>
    <row r="237" spans="2:9" ht="12" customHeight="1">
      <c r="B237" s="7"/>
      <c r="C237" s="8"/>
      <c r="D237" s="9"/>
      <c r="E237" s="9"/>
      <c r="F237" s="9"/>
      <c r="G237" s="12"/>
      <c r="H237" s="11"/>
      <c r="I237" s="12"/>
    </row>
    <row r="238" spans="2:9" ht="12" customHeight="1">
      <c r="B238" s="7"/>
      <c r="C238" s="8"/>
      <c r="D238" s="9"/>
      <c r="E238" s="9"/>
      <c r="F238" s="9"/>
      <c r="G238" s="12"/>
      <c r="H238" s="11"/>
      <c r="I238" s="12"/>
    </row>
    <row r="239" spans="2:9" ht="12" customHeight="1">
      <c r="B239" s="7"/>
      <c r="C239" s="8"/>
      <c r="D239" s="9"/>
      <c r="E239" s="9"/>
      <c r="F239" s="9"/>
      <c r="G239" s="12"/>
      <c r="H239" s="11"/>
      <c r="I239" s="12"/>
    </row>
    <row r="240" spans="2:9" ht="12" customHeight="1">
      <c r="B240" s="7"/>
      <c r="C240" s="8"/>
      <c r="D240" s="9"/>
      <c r="E240" s="9"/>
      <c r="F240" s="9"/>
      <c r="G240" s="12"/>
      <c r="H240" s="11"/>
      <c r="I240" s="12"/>
    </row>
    <row r="241" spans="2:9" ht="12" customHeight="1">
      <c r="B241" s="7"/>
      <c r="C241" s="8"/>
      <c r="D241" s="9"/>
      <c r="E241" s="9"/>
      <c r="F241" s="9"/>
      <c r="G241" s="12"/>
      <c r="H241" s="11"/>
      <c r="I241" s="12"/>
    </row>
    <row r="242" spans="2:9" ht="12" customHeight="1">
      <c r="B242" s="7"/>
      <c r="C242" s="8"/>
      <c r="D242" s="9"/>
      <c r="E242" s="9"/>
      <c r="F242" s="9"/>
      <c r="G242" s="12"/>
      <c r="H242" s="11"/>
      <c r="I242" s="12"/>
    </row>
    <row r="243" spans="2:9" ht="12" customHeight="1">
      <c r="B243" s="7"/>
      <c r="C243" s="8"/>
      <c r="D243" s="9"/>
      <c r="E243" s="9"/>
      <c r="F243" s="9"/>
      <c r="G243" s="12"/>
      <c r="H243" s="11"/>
      <c r="I243" s="12"/>
    </row>
    <row r="244" spans="2:9" ht="12" customHeight="1">
      <c r="B244" s="7"/>
      <c r="C244" s="8"/>
      <c r="D244" s="9"/>
      <c r="E244" s="9"/>
      <c r="F244" s="9"/>
      <c r="G244" s="12"/>
      <c r="H244" s="11"/>
      <c r="I244" s="12"/>
    </row>
    <row r="245" spans="2:9" ht="12" customHeight="1">
      <c r="B245" s="7"/>
      <c r="C245" s="8"/>
      <c r="D245" s="9"/>
      <c r="E245" s="9"/>
      <c r="F245" s="9"/>
      <c r="G245" s="12"/>
      <c r="H245" s="11"/>
      <c r="I245" s="12"/>
    </row>
    <row r="246" spans="2:9" ht="12" customHeight="1">
      <c r="B246" s="7"/>
      <c r="C246" s="8"/>
      <c r="D246" s="9"/>
      <c r="E246" s="9"/>
      <c r="F246" s="9"/>
      <c r="G246" s="12"/>
      <c r="H246" s="11"/>
      <c r="I246" s="12"/>
    </row>
    <row r="247" spans="2:9" ht="12" customHeight="1">
      <c r="B247" s="7"/>
      <c r="C247" s="8"/>
      <c r="D247" s="9"/>
      <c r="E247" s="9"/>
      <c r="F247" s="9"/>
      <c r="G247" s="12"/>
      <c r="H247" s="11"/>
      <c r="I247" s="12"/>
    </row>
    <row r="248" spans="2:9" ht="12" customHeight="1">
      <c r="B248" s="7"/>
      <c r="C248" s="8"/>
      <c r="D248" s="9"/>
      <c r="E248" s="9"/>
      <c r="F248" s="9"/>
      <c r="G248" s="12"/>
      <c r="H248" s="11"/>
      <c r="I248" s="12"/>
    </row>
    <row r="249" spans="2:9" ht="12" customHeight="1">
      <c r="B249" s="7"/>
      <c r="C249" s="8"/>
      <c r="D249" s="9"/>
      <c r="E249" s="9"/>
      <c r="F249" s="9"/>
      <c r="G249" s="12"/>
      <c r="H249" s="11"/>
      <c r="I249" s="12"/>
    </row>
    <row r="250" spans="2:9" ht="12" customHeight="1">
      <c r="B250" s="7"/>
      <c r="C250" s="8"/>
      <c r="D250" s="9"/>
      <c r="E250" s="9"/>
      <c r="F250" s="9"/>
      <c r="G250" s="12"/>
      <c r="H250" s="11"/>
      <c r="I250" s="12"/>
    </row>
    <row r="251" spans="2:9" ht="12" customHeight="1">
      <c r="B251" s="7"/>
      <c r="C251" s="8"/>
      <c r="D251" s="9"/>
      <c r="E251" s="9"/>
      <c r="F251" s="9"/>
      <c r="G251" s="12"/>
      <c r="H251" s="11"/>
      <c r="I251" s="12"/>
    </row>
    <row r="252" spans="2:9" ht="12" customHeight="1">
      <c r="B252" s="7"/>
      <c r="C252" s="8"/>
      <c r="D252" s="9"/>
      <c r="E252" s="9"/>
      <c r="F252" s="9"/>
      <c r="G252" s="12"/>
      <c r="H252" s="11"/>
      <c r="I252" s="12"/>
    </row>
    <row r="253" spans="2:9" ht="12" customHeight="1">
      <c r="B253" s="7"/>
      <c r="C253" s="8"/>
      <c r="D253" s="9"/>
      <c r="E253" s="9"/>
      <c r="F253" s="9"/>
      <c r="G253" s="12"/>
      <c r="H253" s="11"/>
      <c r="I253" s="12"/>
    </row>
    <row r="254" spans="2:9" ht="12" customHeight="1">
      <c r="B254" s="7"/>
      <c r="C254" s="8"/>
      <c r="D254" s="9"/>
      <c r="E254" s="9"/>
      <c r="F254" s="9"/>
      <c r="G254" s="12"/>
      <c r="H254" s="11"/>
      <c r="I254" s="12"/>
    </row>
    <row r="255" spans="2:9" ht="12" customHeight="1">
      <c r="B255" s="7"/>
      <c r="C255" s="8"/>
      <c r="D255" s="9"/>
      <c r="E255" s="9"/>
      <c r="F255" s="9"/>
      <c r="G255" s="12"/>
      <c r="H255" s="11"/>
      <c r="I255" s="12"/>
    </row>
    <row r="256" spans="2:9" ht="12" customHeight="1">
      <c r="B256" s="7"/>
      <c r="C256" s="8"/>
      <c r="D256" s="9"/>
      <c r="E256" s="9"/>
      <c r="F256" s="9"/>
      <c r="G256" s="12"/>
      <c r="H256" s="11"/>
      <c r="I256" s="12"/>
    </row>
    <row r="257" spans="2:9" ht="12" customHeight="1">
      <c r="B257" s="7"/>
      <c r="C257" s="8"/>
      <c r="D257" s="9"/>
      <c r="E257" s="9"/>
      <c r="F257" s="9"/>
      <c r="G257" s="12"/>
      <c r="H257" s="11"/>
      <c r="I257" s="12"/>
    </row>
    <row r="258" spans="2:9" ht="12" customHeight="1">
      <c r="B258" s="7"/>
      <c r="C258" s="8"/>
      <c r="D258" s="9"/>
      <c r="E258" s="9"/>
      <c r="F258" s="9"/>
      <c r="G258" s="10"/>
      <c r="H258" s="11"/>
      <c r="I258" s="11"/>
    </row>
    <row r="259" spans="2:9" ht="12" customHeight="1">
      <c r="B259" s="7"/>
      <c r="C259" s="8"/>
      <c r="D259" s="9"/>
      <c r="E259" s="9"/>
      <c r="F259" s="9"/>
      <c r="G259" s="10"/>
      <c r="H259" s="11"/>
      <c r="I259" s="11"/>
    </row>
    <row r="260" spans="2:9" ht="12" customHeight="1">
      <c r="B260" s="7"/>
      <c r="C260" s="8"/>
      <c r="D260" s="9"/>
      <c r="E260" s="9"/>
      <c r="F260" s="9"/>
      <c r="G260" s="10"/>
      <c r="H260" s="11"/>
      <c r="I260" s="12"/>
    </row>
    <row r="261" spans="2:9" ht="12" customHeight="1">
      <c r="B261" s="7"/>
      <c r="C261" s="8"/>
      <c r="D261" s="9"/>
      <c r="E261" s="9"/>
      <c r="F261" s="9"/>
      <c r="G261" s="10"/>
      <c r="H261" s="11"/>
      <c r="I261" s="11"/>
    </row>
    <row r="262" spans="2:9" ht="12" customHeight="1">
      <c r="B262" s="7"/>
      <c r="C262" s="8"/>
      <c r="D262" s="9"/>
      <c r="E262" s="9"/>
      <c r="F262" s="9"/>
      <c r="G262" s="10"/>
      <c r="H262" s="11"/>
      <c r="I262" s="11"/>
    </row>
    <row r="263" spans="2:9" ht="12" customHeight="1">
      <c r="B263" s="7"/>
      <c r="C263" s="8"/>
      <c r="D263" s="9"/>
      <c r="E263" s="9"/>
      <c r="F263" s="9"/>
      <c r="G263" s="10"/>
      <c r="H263" s="11"/>
      <c r="I263" s="11"/>
    </row>
    <row r="264" spans="2:9" ht="12" customHeight="1">
      <c r="B264" s="7"/>
      <c r="C264" s="8"/>
      <c r="D264" s="9"/>
      <c r="E264" s="9"/>
      <c r="F264" s="9"/>
      <c r="G264" s="10"/>
      <c r="H264" s="11"/>
      <c r="I264" s="11"/>
    </row>
    <row r="265" spans="2:9" ht="12" customHeight="1">
      <c r="B265" s="7"/>
      <c r="C265" s="8"/>
      <c r="D265" s="9"/>
      <c r="E265" s="9"/>
      <c r="F265" s="9"/>
      <c r="G265" s="10"/>
      <c r="H265" s="11"/>
      <c r="I265" s="11"/>
    </row>
    <row r="266" spans="2:9" ht="12" customHeight="1">
      <c r="B266" s="7"/>
      <c r="C266" s="8"/>
      <c r="D266" s="9"/>
      <c r="E266" s="9"/>
      <c r="F266" s="9"/>
      <c r="G266" s="12"/>
      <c r="H266" s="11"/>
      <c r="I266" s="11"/>
    </row>
    <row r="267" spans="2:9" ht="12" customHeight="1">
      <c r="B267" s="7"/>
      <c r="C267" s="8"/>
      <c r="D267" s="9"/>
      <c r="E267" s="9"/>
      <c r="F267" s="9"/>
      <c r="G267" s="10"/>
      <c r="H267" s="11"/>
      <c r="I267" s="11"/>
    </row>
    <row r="268" spans="2:9" ht="12" customHeight="1">
      <c r="B268" s="7"/>
      <c r="C268" s="8"/>
      <c r="D268" s="9"/>
      <c r="E268" s="9"/>
      <c r="F268" s="9"/>
      <c r="G268" s="10"/>
      <c r="H268" s="11"/>
      <c r="I268" s="11"/>
    </row>
    <row r="269" spans="2:9" ht="12" customHeight="1">
      <c r="B269" s="7"/>
      <c r="C269" s="8"/>
      <c r="D269" s="9"/>
      <c r="E269" s="9"/>
      <c r="F269" s="9"/>
      <c r="G269" s="10"/>
      <c r="H269" s="11"/>
      <c r="I269" s="11"/>
    </row>
    <row r="270" spans="2:9" ht="12" customHeight="1">
      <c r="B270" s="7"/>
      <c r="C270" s="8"/>
      <c r="D270" s="9"/>
      <c r="E270" s="9"/>
      <c r="F270" s="9"/>
      <c r="G270" s="10"/>
      <c r="H270" s="11"/>
      <c r="I270" s="11"/>
    </row>
    <row r="271" spans="2:9" ht="12" customHeight="1">
      <c r="B271" s="7"/>
      <c r="C271" s="8"/>
      <c r="D271" s="9"/>
      <c r="E271" s="9"/>
      <c r="F271" s="9"/>
      <c r="G271" s="10"/>
      <c r="H271" s="11"/>
      <c r="I271" s="11"/>
    </row>
    <row r="272" spans="2:9" ht="12" customHeight="1">
      <c r="B272" s="7"/>
      <c r="C272" s="8"/>
      <c r="D272" s="9"/>
      <c r="E272" s="9"/>
      <c r="F272" s="9"/>
      <c r="G272" s="10"/>
      <c r="H272" s="11"/>
      <c r="I272" s="11"/>
    </row>
    <row r="273" spans="2:9" ht="12" customHeight="1">
      <c r="B273" s="7"/>
      <c r="C273" s="8"/>
      <c r="D273" s="9"/>
      <c r="E273" s="9"/>
      <c r="F273" s="9"/>
      <c r="G273" s="10"/>
      <c r="H273" s="11"/>
      <c r="I273" s="11"/>
    </row>
    <row r="274" spans="2:9" ht="12" customHeight="1">
      <c r="B274" s="7"/>
      <c r="C274" s="8"/>
      <c r="D274" s="9"/>
      <c r="E274" s="9"/>
      <c r="F274" s="9"/>
      <c r="G274" s="10"/>
      <c r="H274" s="11"/>
      <c r="I274" s="11"/>
    </row>
    <row r="275" spans="2:9" ht="12" customHeight="1">
      <c r="B275" s="7"/>
      <c r="C275" s="8"/>
      <c r="D275" s="9"/>
      <c r="E275" s="9"/>
      <c r="F275" s="9"/>
      <c r="G275" s="10"/>
      <c r="H275" s="11"/>
      <c r="I275" s="11"/>
    </row>
    <row r="276" spans="2:9" ht="12" customHeight="1">
      <c r="B276" s="7"/>
      <c r="C276" s="8"/>
      <c r="D276" s="9"/>
      <c r="E276" s="9"/>
      <c r="F276" s="9"/>
      <c r="G276" s="10"/>
      <c r="H276" s="11"/>
      <c r="I276" s="11"/>
    </row>
    <row r="277" spans="2:9" ht="12" customHeight="1">
      <c r="B277" s="7"/>
      <c r="C277" s="8"/>
      <c r="D277" s="9"/>
      <c r="E277" s="9"/>
      <c r="F277" s="9"/>
      <c r="G277" s="12"/>
      <c r="H277" s="11"/>
      <c r="I277" s="12"/>
    </row>
    <row r="278" spans="2:9" ht="12" customHeight="1">
      <c r="B278" s="7"/>
      <c r="C278" s="8"/>
      <c r="D278" s="9"/>
      <c r="E278" s="9"/>
      <c r="F278" s="9"/>
      <c r="G278" s="12"/>
      <c r="H278" s="11"/>
      <c r="I278" s="11"/>
    </row>
    <row r="279" spans="2:9" ht="12" customHeight="1">
      <c r="B279" s="7"/>
      <c r="C279" s="8"/>
      <c r="D279" s="9"/>
      <c r="E279" s="9"/>
      <c r="F279" s="9"/>
      <c r="G279" s="10"/>
      <c r="H279" s="11"/>
      <c r="I279" s="11"/>
    </row>
    <row r="280" spans="2:9" ht="12" customHeight="1">
      <c r="B280" s="7"/>
      <c r="C280" s="8"/>
      <c r="D280" s="9"/>
      <c r="E280" s="9"/>
      <c r="F280" s="9"/>
      <c r="G280" s="12"/>
      <c r="H280" s="11"/>
      <c r="I280" s="11"/>
    </row>
    <row r="281" spans="2:9" ht="12" customHeight="1">
      <c r="B281" s="7"/>
      <c r="C281" s="8"/>
      <c r="D281" s="9"/>
      <c r="E281" s="9"/>
      <c r="F281" s="9"/>
      <c r="G281" s="10"/>
      <c r="H281" s="11"/>
      <c r="I281" s="11"/>
    </row>
    <row r="282" spans="2:9" ht="12" customHeight="1">
      <c r="B282" s="7"/>
      <c r="C282" s="8"/>
      <c r="D282" s="9"/>
      <c r="E282" s="9"/>
      <c r="F282" s="9"/>
      <c r="G282" s="10"/>
      <c r="H282" s="11"/>
      <c r="I282" s="11"/>
    </row>
    <row r="283" spans="2:9" ht="12" customHeight="1">
      <c r="B283" s="7"/>
      <c r="C283" s="8"/>
      <c r="D283" s="9"/>
      <c r="E283" s="9"/>
      <c r="F283" s="9"/>
      <c r="G283" s="10"/>
      <c r="H283" s="11"/>
      <c r="I283" s="11"/>
    </row>
    <row r="284" spans="2:9" ht="12" customHeight="1">
      <c r="B284" s="7"/>
      <c r="C284" s="8"/>
      <c r="D284" s="9"/>
      <c r="E284" s="9"/>
      <c r="F284" s="9"/>
      <c r="G284" s="10"/>
      <c r="H284" s="11"/>
      <c r="I284" s="11"/>
    </row>
    <row r="285" spans="2:9" ht="12" customHeight="1">
      <c r="B285" s="7"/>
      <c r="C285" s="8"/>
      <c r="D285" s="9"/>
      <c r="E285" s="9"/>
      <c r="F285" s="9"/>
      <c r="G285" s="10"/>
      <c r="H285" s="11"/>
      <c r="I285" s="11"/>
    </row>
    <row r="286" spans="2:9" ht="12" customHeight="1">
      <c r="B286" s="7"/>
      <c r="C286" s="8"/>
      <c r="D286" s="9"/>
      <c r="E286" s="9"/>
      <c r="F286" s="9"/>
      <c r="G286" s="10"/>
      <c r="H286" s="11"/>
      <c r="I286" s="11"/>
    </row>
    <row r="287" spans="2:9" ht="12" customHeight="1">
      <c r="B287" s="7"/>
      <c r="C287" s="8"/>
      <c r="D287" s="9"/>
      <c r="E287" s="9"/>
      <c r="F287" s="9"/>
      <c r="G287" s="10"/>
      <c r="H287" s="11"/>
      <c r="I287" s="11"/>
    </row>
    <row r="288" spans="2:9" ht="12" customHeight="1">
      <c r="B288" s="7"/>
      <c r="C288" s="8"/>
      <c r="D288" s="9"/>
      <c r="E288" s="9"/>
      <c r="F288" s="9"/>
      <c r="G288" s="12"/>
      <c r="H288" s="11"/>
      <c r="I288" s="11"/>
    </row>
    <row r="289" spans="2:9" ht="12" customHeight="1">
      <c r="B289" s="7"/>
      <c r="C289" s="8"/>
      <c r="D289" s="9"/>
      <c r="E289" s="9"/>
      <c r="F289" s="9"/>
      <c r="G289" s="10"/>
      <c r="H289" s="11"/>
      <c r="I289" s="11"/>
    </row>
    <row r="290" spans="2:9" ht="12" customHeight="1">
      <c r="B290" s="7"/>
      <c r="C290" s="8"/>
      <c r="D290" s="9"/>
      <c r="E290" s="9"/>
      <c r="F290" s="9"/>
      <c r="G290" s="10"/>
      <c r="H290" s="11"/>
      <c r="I290" s="12"/>
    </row>
    <row r="291" spans="2:9" ht="12" customHeight="1">
      <c r="B291" s="7"/>
      <c r="C291" s="8"/>
      <c r="D291" s="9"/>
      <c r="E291" s="9"/>
      <c r="F291" s="9"/>
      <c r="G291" s="10"/>
      <c r="H291" s="11"/>
      <c r="I291" s="11"/>
    </row>
    <row r="292" spans="2:9" ht="12" customHeight="1">
      <c r="B292" s="7"/>
      <c r="C292" s="8"/>
      <c r="D292" s="9"/>
      <c r="E292" s="9"/>
      <c r="F292" s="9"/>
      <c r="G292" s="10"/>
      <c r="H292" s="11"/>
      <c r="I292" s="11"/>
    </row>
    <row r="293" spans="2:9" ht="12" customHeight="1">
      <c r="B293" s="7"/>
      <c r="C293" s="8"/>
      <c r="D293" s="9"/>
      <c r="E293" s="9"/>
      <c r="F293" s="9"/>
      <c r="G293" s="10"/>
      <c r="H293" s="11"/>
      <c r="I293" s="11"/>
    </row>
    <row r="294" spans="2:9" ht="12" customHeight="1">
      <c r="B294" s="7"/>
      <c r="C294" s="8"/>
      <c r="D294" s="9"/>
      <c r="E294" s="9"/>
      <c r="F294" s="9"/>
      <c r="G294" s="10"/>
      <c r="H294" s="11"/>
      <c r="I294" s="11"/>
    </row>
    <row r="295" spans="2:9" ht="12" customHeight="1">
      <c r="B295" s="7"/>
      <c r="C295" s="8"/>
      <c r="D295" s="9"/>
      <c r="E295" s="9"/>
      <c r="F295" s="9"/>
      <c r="G295" s="10"/>
      <c r="H295" s="11"/>
      <c r="I295" s="11"/>
    </row>
    <row r="296" spans="2:9" ht="12" customHeight="1">
      <c r="B296" s="7"/>
      <c r="C296" s="8"/>
      <c r="D296" s="9"/>
      <c r="E296" s="9"/>
      <c r="F296" s="9"/>
      <c r="G296" s="10"/>
      <c r="H296" s="11"/>
      <c r="I296" s="12"/>
    </row>
    <row r="297" spans="2:9" ht="12" customHeight="1">
      <c r="B297" s="7"/>
      <c r="C297" s="8"/>
      <c r="D297" s="9"/>
      <c r="E297" s="9"/>
      <c r="F297" s="9"/>
      <c r="G297" s="10"/>
      <c r="H297" s="11"/>
      <c r="I297" s="11"/>
    </row>
    <row r="298" spans="2:9" ht="12" customHeight="1">
      <c r="B298" s="7"/>
      <c r="C298" s="8"/>
      <c r="D298" s="9"/>
      <c r="E298" s="9"/>
      <c r="F298" s="9"/>
      <c r="G298" s="10"/>
      <c r="H298" s="11"/>
      <c r="I298" s="11"/>
    </row>
    <row r="299" spans="2:9" ht="12" customHeight="1">
      <c r="B299" s="7"/>
      <c r="C299" s="8"/>
      <c r="D299" s="9"/>
      <c r="E299" s="9"/>
      <c r="F299" s="9"/>
      <c r="G299" s="10"/>
      <c r="H299" s="11"/>
      <c r="I299" s="11"/>
    </row>
    <row r="300" spans="2:9" ht="12" customHeight="1">
      <c r="B300" s="7"/>
      <c r="C300" s="8"/>
      <c r="D300" s="9"/>
      <c r="E300" s="9"/>
      <c r="F300" s="9"/>
      <c r="G300" s="10"/>
      <c r="H300" s="11"/>
      <c r="I300" s="11"/>
    </row>
    <row r="301" spans="2:9" ht="12" customHeight="1">
      <c r="B301" s="7"/>
      <c r="C301" s="8"/>
      <c r="D301" s="9"/>
      <c r="E301" s="9"/>
      <c r="F301" s="9"/>
      <c r="G301" s="10"/>
      <c r="H301" s="11"/>
      <c r="I301" s="11"/>
    </row>
    <row r="302" spans="2:9" ht="12" customHeight="1">
      <c r="B302" s="7"/>
      <c r="C302" s="8"/>
      <c r="D302" s="9"/>
      <c r="E302" s="9"/>
      <c r="F302" s="9"/>
      <c r="G302" s="10"/>
      <c r="H302" s="11"/>
      <c r="I302" s="11"/>
    </row>
    <row r="303" spans="2:9" ht="12" customHeight="1">
      <c r="B303" s="7"/>
      <c r="C303" s="8"/>
      <c r="D303" s="9"/>
      <c r="E303" s="9"/>
      <c r="F303" s="9"/>
      <c r="G303" s="10"/>
      <c r="H303" s="11"/>
      <c r="I303" s="11"/>
    </row>
    <row r="304" spans="2:9" ht="12" customHeight="1">
      <c r="B304" s="7"/>
      <c r="C304" s="8"/>
      <c r="D304" s="9"/>
      <c r="E304" s="9"/>
      <c r="F304" s="9"/>
      <c r="G304" s="10"/>
      <c r="H304" s="11"/>
      <c r="I304" s="11"/>
    </row>
    <row r="305" spans="2:9" ht="12" customHeight="1">
      <c r="B305" s="7"/>
      <c r="C305" s="8"/>
      <c r="D305" s="9"/>
      <c r="E305" s="9"/>
      <c r="F305" s="9"/>
      <c r="G305" s="10"/>
      <c r="H305" s="11"/>
      <c r="I305" s="11"/>
    </row>
    <row r="306" spans="2:9" ht="12" customHeight="1">
      <c r="B306" s="7"/>
      <c r="C306" s="8"/>
      <c r="D306" s="9"/>
      <c r="E306" s="9"/>
      <c r="F306" s="9"/>
      <c r="G306" s="10"/>
      <c r="H306" s="11"/>
      <c r="I306" s="12"/>
    </row>
    <row r="307" spans="2:9" ht="12" customHeight="1">
      <c r="B307" s="7"/>
      <c r="C307" s="8"/>
      <c r="D307" s="9"/>
      <c r="E307" s="9"/>
      <c r="F307" s="9"/>
      <c r="G307" s="10"/>
      <c r="H307" s="11"/>
      <c r="I307" s="11"/>
    </row>
    <row r="308" spans="2:9" ht="12" customHeight="1">
      <c r="B308" s="7"/>
      <c r="C308" s="8"/>
      <c r="D308" s="9"/>
      <c r="E308" s="9"/>
      <c r="F308" s="9"/>
      <c r="G308" s="10"/>
      <c r="H308" s="11"/>
      <c r="I308" s="11"/>
    </row>
    <row r="309" spans="2:9" ht="12" customHeight="1">
      <c r="B309" s="7"/>
      <c r="C309" s="8"/>
      <c r="D309" s="9"/>
      <c r="E309" s="9"/>
      <c r="F309" s="9"/>
      <c r="G309" s="10"/>
      <c r="H309" s="11"/>
      <c r="I309" s="11"/>
    </row>
    <row r="310" spans="2:9" ht="12" customHeight="1">
      <c r="B310" s="7"/>
      <c r="C310" s="8"/>
      <c r="D310" s="9"/>
      <c r="E310" s="9"/>
      <c r="F310" s="9"/>
      <c r="G310" s="10"/>
      <c r="H310" s="11"/>
      <c r="I310" s="11"/>
    </row>
    <row r="311" spans="2:9" ht="12" customHeight="1">
      <c r="B311" s="7"/>
      <c r="C311" s="8"/>
      <c r="D311" s="9"/>
      <c r="E311" s="9"/>
      <c r="F311" s="9"/>
      <c r="G311" s="10"/>
      <c r="H311" s="11"/>
      <c r="I311" s="11"/>
    </row>
    <row r="312" spans="2:9" ht="12" customHeight="1">
      <c r="B312" s="7"/>
      <c r="C312" s="8"/>
      <c r="D312" s="9"/>
      <c r="E312" s="9"/>
      <c r="F312" s="9"/>
      <c r="G312" s="10"/>
      <c r="H312" s="11"/>
      <c r="I312" s="11"/>
    </row>
    <row r="313" spans="2:9" ht="12" customHeight="1">
      <c r="B313" s="7"/>
      <c r="C313" s="8"/>
      <c r="D313" s="9"/>
      <c r="E313" s="9"/>
      <c r="F313" s="9"/>
      <c r="G313" s="10"/>
      <c r="H313" s="11"/>
      <c r="I313" s="11"/>
    </row>
    <row r="314" spans="2:9" ht="12" customHeight="1">
      <c r="B314" s="7"/>
      <c r="C314" s="8"/>
      <c r="D314" s="9"/>
      <c r="E314" s="9"/>
      <c r="F314" s="9"/>
      <c r="G314" s="10"/>
      <c r="H314" s="11"/>
      <c r="I314" s="11"/>
    </row>
    <row r="315" spans="2:9" ht="12" customHeight="1">
      <c r="B315" s="7"/>
      <c r="C315" s="8"/>
      <c r="D315" s="9"/>
      <c r="E315" s="9"/>
      <c r="F315" s="9"/>
      <c r="G315" s="10"/>
      <c r="H315" s="11"/>
      <c r="I315" s="11"/>
    </row>
    <row r="316" spans="2:9" ht="12" customHeight="1">
      <c r="B316" s="7"/>
      <c r="C316" s="8"/>
      <c r="D316" s="9"/>
      <c r="E316" s="9"/>
      <c r="F316" s="9"/>
      <c r="G316" s="10"/>
      <c r="H316" s="11"/>
      <c r="I316" s="11"/>
    </row>
    <row r="317" spans="2:9" ht="12" customHeight="1">
      <c r="B317" s="7"/>
      <c r="C317" s="8"/>
      <c r="D317" s="9"/>
      <c r="E317" s="9"/>
      <c r="F317" s="9"/>
      <c r="G317" s="10"/>
      <c r="H317" s="11"/>
      <c r="I317" s="11"/>
    </row>
    <row r="318" spans="2:9" ht="12" customHeight="1">
      <c r="B318" s="7"/>
      <c r="C318" s="8"/>
      <c r="D318" s="9"/>
      <c r="E318" s="9"/>
      <c r="F318" s="9"/>
      <c r="G318" s="10"/>
      <c r="H318" s="11"/>
      <c r="I318" s="11"/>
    </row>
    <row r="319" spans="2:9" ht="12" customHeight="1">
      <c r="B319" s="7"/>
      <c r="C319" s="8"/>
      <c r="D319" s="9"/>
      <c r="E319" s="9"/>
      <c r="F319" s="9"/>
      <c r="G319" s="10"/>
      <c r="H319" s="11"/>
      <c r="I319" s="12"/>
    </row>
    <row r="320" spans="2:9" ht="12" customHeight="1">
      <c r="B320" s="7"/>
      <c r="C320" s="8"/>
      <c r="D320" s="9"/>
      <c r="E320" s="9"/>
      <c r="F320" s="9"/>
      <c r="G320" s="10"/>
      <c r="H320" s="11"/>
      <c r="I320" s="11"/>
    </row>
    <row r="321" spans="2:9" ht="12" customHeight="1">
      <c r="B321" s="7"/>
      <c r="C321" s="8"/>
      <c r="D321" s="9"/>
      <c r="E321" s="9"/>
      <c r="F321" s="9"/>
      <c r="G321" s="10"/>
      <c r="H321" s="11"/>
      <c r="I321" s="12"/>
    </row>
    <row r="322" spans="2:9" ht="12" customHeight="1">
      <c r="B322" s="7"/>
      <c r="C322" s="8"/>
      <c r="D322" s="9"/>
      <c r="E322" s="9"/>
      <c r="F322" s="9"/>
      <c r="G322" s="10"/>
      <c r="H322" s="11"/>
      <c r="I322" s="11"/>
    </row>
    <row r="323" spans="2:9" ht="12" customHeight="1">
      <c r="B323" s="7"/>
      <c r="C323" s="8"/>
      <c r="D323" s="9"/>
      <c r="E323" s="9"/>
      <c r="F323" s="9"/>
      <c r="G323" s="10"/>
      <c r="H323" s="11"/>
      <c r="I323" s="11"/>
    </row>
    <row r="324" spans="2:9" ht="12" customHeight="1">
      <c r="B324" s="7"/>
      <c r="C324" s="8"/>
      <c r="D324" s="9"/>
      <c r="E324" s="9"/>
      <c r="F324" s="9"/>
      <c r="G324" s="10"/>
      <c r="H324" s="11"/>
      <c r="I324" s="11"/>
    </row>
    <row r="325" spans="2:9" ht="12" customHeight="1">
      <c r="B325" s="7"/>
      <c r="C325" s="8"/>
      <c r="D325" s="9"/>
      <c r="E325" s="9"/>
      <c r="F325" s="9"/>
      <c r="G325" s="10"/>
      <c r="H325" s="11"/>
      <c r="I325" s="11"/>
    </row>
    <row r="326" spans="2:9" ht="12" customHeight="1">
      <c r="B326" s="7"/>
      <c r="C326" s="8"/>
      <c r="D326" s="9"/>
      <c r="E326" s="9"/>
      <c r="F326" s="9"/>
      <c r="G326" s="10"/>
      <c r="H326" s="11"/>
      <c r="I326" s="11"/>
    </row>
    <row r="327" spans="2:9" ht="12" customHeight="1">
      <c r="B327" s="7"/>
      <c r="C327" s="8"/>
      <c r="D327" s="9"/>
      <c r="E327" s="9"/>
      <c r="F327" s="9"/>
      <c r="G327" s="10"/>
      <c r="H327" s="11"/>
      <c r="I327" s="12"/>
    </row>
    <row r="328" spans="2:9" ht="12" customHeight="1">
      <c r="B328" s="7"/>
      <c r="C328" s="8"/>
      <c r="D328" s="9"/>
      <c r="E328" s="9"/>
      <c r="F328" s="9"/>
      <c r="G328" s="12"/>
      <c r="H328" s="11"/>
      <c r="I328" s="11"/>
    </row>
    <row r="329" spans="2:9" ht="12" customHeight="1">
      <c r="B329" s="7"/>
      <c r="C329" s="8"/>
      <c r="D329" s="9"/>
      <c r="E329" s="9"/>
      <c r="F329" s="9"/>
      <c r="G329" s="10"/>
      <c r="H329" s="11"/>
      <c r="I329" s="11"/>
    </row>
    <row r="330" spans="2:9" ht="12" customHeight="1">
      <c r="B330" s="7"/>
      <c r="C330" s="8"/>
      <c r="D330" s="9"/>
      <c r="E330" s="9"/>
      <c r="F330" s="9"/>
      <c r="G330" s="10"/>
      <c r="H330" s="11"/>
      <c r="I330" s="11"/>
    </row>
    <row r="331" spans="2:9" ht="12" customHeight="1">
      <c r="B331" s="7"/>
      <c r="C331" s="8"/>
      <c r="D331" s="9"/>
      <c r="E331" s="9"/>
      <c r="F331" s="9"/>
      <c r="G331" s="10"/>
      <c r="H331" s="11"/>
      <c r="I331" s="11"/>
    </row>
    <row r="332" spans="2:9" ht="12" customHeight="1">
      <c r="B332" s="7"/>
      <c r="C332" s="8"/>
      <c r="D332" s="9"/>
      <c r="E332" s="9"/>
      <c r="F332" s="9"/>
      <c r="G332" s="10"/>
      <c r="H332" s="11"/>
      <c r="I332" s="11"/>
    </row>
    <row r="333" spans="2:9" ht="12" customHeight="1">
      <c r="B333" s="7"/>
      <c r="C333" s="8"/>
      <c r="D333" s="9"/>
      <c r="E333" s="9"/>
      <c r="F333" s="9"/>
      <c r="G333" s="10"/>
      <c r="H333" s="11"/>
      <c r="I333" s="11"/>
    </row>
    <row r="334" spans="2:9" ht="12" customHeight="1">
      <c r="B334" s="7"/>
      <c r="C334" s="8"/>
      <c r="D334" s="9"/>
      <c r="E334" s="9"/>
      <c r="F334" s="9"/>
      <c r="G334" s="10"/>
      <c r="H334" s="11"/>
      <c r="I334" s="11"/>
    </row>
    <row r="335" spans="2:9" ht="12" customHeight="1">
      <c r="B335" s="7"/>
      <c r="C335" s="8"/>
      <c r="D335" s="9"/>
      <c r="E335" s="9"/>
      <c r="F335" s="9"/>
      <c r="G335" s="10"/>
      <c r="H335" s="11"/>
      <c r="I335" s="11"/>
    </row>
    <row r="336" spans="2:9" ht="12" customHeight="1">
      <c r="B336" s="7"/>
      <c r="C336" s="8"/>
      <c r="D336" s="9"/>
      <c r="E336" s="9"/>
      <c r="F336" s="9"/>
      <c r="G336" s="10"/>
      <c r="H336" s="11"/>
      <c r="I336" s="11"/>
    </row>
    <row r="337" spans="2:9" ht="12" customHeight="1">
      <c r="B337" s="7"/>
      <c r="C337" s="8"/>
      <c r="D337" s="9"/>
      <c r="E337" s="9"/>
      <c r="F337" s="9"/>
      <c r="G337" s="10"/>
      <c r="H337" s="11"/>
      <c r="I337" s="11"/>
    </row>
    <row r="338" spans="2:9" ht="12" customHeight="1">
      <c r="B338" s="7"/>
      <c r="C338" s="8"/>
      <c r="D338" s="9"/>
      <c r="E338" s="9"/>
      <c r="F338" s="9"/>
      <c r="G338" s="10"/>
      <c r="H338" s="11"/>
      <c r="I338" s="11"/>
    </row>
    <row r="339" spans="2:9" ht="12" customHeight="1">
      <c r="B339" s="7"/>
      <c r="C339" s="8"/>
      <c r="D339" s="9"/>
      <c r="E339" s="9"/>
      <c r="F339" s="9"/>
      <c r="G339" s="10"/>
      <c r="H339" s="11"/>
      <c r="I339" s="11"/>
    </row>
    <row r="340" spans="2:9" ht="12" customHeight="1">
      <c r="B340" s="7"/>
      <c r="C340" s="8"/>
      <c r="D340" s="9"/>
      <c r="E340" s="9"/>
      <c r="F340" s="9"/>
      <c r="G340" s="10"/>
      <c r="H340" s="11"/>
      <c r="I340" s="12"/>
    </row>
    <row r="341" spans="2:9" ht="12" customHeight="1">
      <c r="B341" s="7"/>
      <c r="C341" s="8"/>
      <c r="D341" s="9"/>
      <c r="E341" s="9"/>
      <c r="F341" s="9"/>
      <c r="G341" s="10"/>
      <c r="H341" s="11"/>
      <c r="I341" s="11"/>
    </row>
    <row r="342" spans="2:9" ht="12" customHeight="1">
      <c r="B342" s="7"/>
      <c r="C342" s="8"/>
      <c r="D342" s="9"/>
      <c r="E342" s="9"/>
      <c r="F342" s="9"/>
      <c r="G342" s="10"/>
      <c r="H342" s="11"/>
      <c r="I342" s="11"/>
    </row>
    <row r="343" spans="2:9" ht="12" customHeight="1">
      <c r="B343" s="7"/>
      <c r="C343" s="8"/>
      <c r="D343" s="9"/>
      <c r="E343" s="9"/>
      <c r="F343" s="9"/>
      <c r="G343" s="10"/>
      <c r="H343" s="11"/>
      <c r="I343" s="11"/>
    </row>
    <row r="344" spans="2:9" ht="12" customHeight="1">
      <c r="B344" s="7"/>
      <c r="C344" s="8"/>
      <c r="D344" s="9"/>
      <c r="E344" s="9"/>
      <c r="F344" s="9"/>
      <c r="G344" s="10"/>
      <c r="H344" s="11"/>
      <c r="I344" s="11"/>
    </row>
    <row r="345" spans="2:9" ht="12" customHeight="1">
      <c r="B345" s="7"/>
      <c r="C345" s="8"/>
      <c r="D345" s="9"/>
      <c r="E345" s="9"/>
      <c r="F345" s="9"/>
      <c r="G345" s="10"/>
      <c r="H345" s="11"/>
      <c r="I345" s="11"/>
    </row>
    <row r="346" spans="2:9" ht="12" customHeight="1">
      <c r="B346" s="7"/>
      <c r="C346" s="8"/>
      <c r="D346" s="9"/>
      <c r="E346" s="9"/>
      <c r="F346" s="9"/>
      <c r="G346" s="10"/>
      <c r="H346" s="11"/>
      <c r="I346" s="11"/>
    </row>
    <row r="347" spans="2:9" ht="12" customHeight="1">
      <c r="B347" s="7"/>
      <c r="C347" s="8"/>
      <c r="D347" s="9"/>
      <c r="E347" s="9"/>
      <c r="F347" s="9"/>
      <c r="G347" s="10"/>
      <c r="H347" s="11"/>
      <c r="I347" s="11"/>
    </row>
    <row r="348" spans="2:9" ht="12" customHeight="1">
      <c r="B348" s="7"/>
      <c r="C348" s="8"/>
      <c r="D348" s="9"/>
      <c r="E348" s="9"/>
      <c r="F348" s="9"/>
      <c r="G348" s="10"/>
      <c r="H348" s="11"/>
      <c r="I348" s="11"/>
    </row>
    <row r="349" spans="2:9" ht="12" customHeight="1">
      <c r="B349" s="7"/>
      <c r="C349" s="8"/>
      <c r="D349" s="9"/>
      <c r="E349" s="9"/>
      <c r="F349" s="9"/>
      <c r="G349" s="10"/>
      <c r="H349" s="11"/>
      <c r="I349" s="11"/>
    </row>
    <row r="350" spans="2:9" ht="12" customHeight="1">
      <c r="B350" s="7"/>
      <c r="C350" s="8"/>
      <c r="D350" s="9"/>
      <c r="E350" s="9"/>
      <c r="F350" s="9"/>
      <c r="G350" s="10"/>
      <c r="H350" s="11"/>
      <c r="I350" s="12"/>
    </row>
    <row r="351" spans="2:9" ht="12" customHeight="1">
      <c r="B351" s="7"/>
      <c r="C351" s="8"/>
      <c r="D351" s="9"/>
      <c r="E351" s="9"/>
      <c r="F351" s="9"/>
      <c r="G351" s="10"/>
      <c r="H351" s="11"/>
      <c r="I351" s="12"/>
    </row>
    <row r="352" spans="2:9" ht="12" customHeight="1">
      <c r="B352" s="7"/>
      <c r="C352" s="8"/>
      <c r="D352" s="9"/>
      <c r="E352" s="9"/>
      <c r="F352" s="9"/>
      <c r="G352" s="10"/>
      <c r="H352" s="11"/>
      <c r="I352" s="12"/>
    </row>
    <row r="353" spans="2:9" ht="12" customHeight="1">
      <c r="B353" s="7"/>
      <c r="C353" s="8"/>
      <c r="D353" s="9"/>
      <c r="E353" s="9"/>
      <c r="F353" s="9"/>
      <c r="G353" s="10"/>
      <c r="H353" s="11"/>
      <c r="I353" s="12"/>
    </row>
    <row r="354" spans="2:9" ht="12" customHeight="1">
      <c r="B354" s="7"/>
      <c r="C354" s="8"/>
      <c r="D354" s="9"/>
      <c r="E354" s="9"/>
      <c r="F354" s="9"/>
      <c r="G354" s="10"/>
      <c r="H354" s="11"/>
      <c r="I354" s="12"/>
    </row>
    <row r="355" spans="2:9" ht="12" customHeight="1">
      <c r="B355" s="7"/>
      <c r="C355" s="8"/>
      <c r="D355" s="9"/>
      <c r="E355" s="9"/>
      <c r="F355" s="9"/>
      <c r="G355" s="10"/>
      <c r="H355" s="11"/>
      <c r="I355" s="12"/>
    </row>
    <row r="356" spans="2:9" ht="12" customHeight="1">
      <c r="B356" s="7"/>
      <c r="C356" s="8"/>
      <c r="D356" s="9"/>
      <c r="E356" s="9"/>
      <c r="F356" s="9"/>
      <c r="G356" s="10"/>
      <c r="H356" s="11"/>
      <c r="I356" s="12"/>
    </row>
    <row r="357" spans="2:9" ht="12" customHeight="1">
      <c r="B357" s="7"/>
      <c r="C357" s="8"/>
      <c r="D357" s="9"/>
      <c r="E357" s="9"/>
      <c r="F357" s="9"/>
      <c r="G357" s="10"/>
      <c r="H357" s="11"/>
      <c r="I357" s="12"/>
    </row>
    <row r="358" spans="2:9" ht="12" customHeight="1">
      <c r="B358" s="7"/>
      <c r="C358" s="8"/>
      <c r="D358" s="9"/>
      <c r="E358" s="9"/>
      <c r="F358" s="9"/>
      <c r="G358" s="10"/>
      <c r="H358" s="11"/>
      <c r="I358" s="12"/>
    </row>
    <row r="359" spans="2:9" ht="12" customHeight="1">
      <c r="B359" s="7"/>
      <c r="C359" s="8"/>
      <c r="D359" s="9"/>
      <c r="E359" s="9"/>
      <c r="F359" s="9"/>
      <c r="G359" s="10"/>
      <c r="H359" s="11"/>
      <c r="I359" s="12"/>
    </row>
    <row r="360" spans="2:9" ht="12" customHeight="1">
      <c r="B360" s="7"/>
      <c r="C360" s="8"/>
      <c r="D360" s="9"/>
      <c r="E360" s="9"/>
      <c r="F360" s="9"/>
      <c r="G360" s="10"/>
      <c r="H360" s="11"/>
      <c r="I360" s="12"/>
    </row>
    <row r="361" spans="2:9" ht="12" customHeight="1">
      <c r="B361" s="7"/>
      <c r="C361" s="8"/>
      <c r="D361" s="9"/>
      <c r="E361" s="9"/>
      <c r="F361" s="9"/>
      <c r="G361" s="10"/>
      <c r="H361" s="11"/>
      <c r="I361" s="12"/>
    </row>
    <row r="362" spans="2:9" ht="12" customHeight="1">
      <c r="B362" s="7"/>
      <c r="C362" s="8"/>
      <c r="D362" s="9"/>
      <c r="E362" s="9"/>
      <c r="F362" s="9"/>
      <c r="G362" s="10"/>
      <c r="H362" s="11"/>
      <c r="I362" s="12"/>
    </row>
    <row r="363" spans="2:9" ht="12" customHeight="1">
      <c r="B363" s="7"/>
      <c r="C363" s="8"/>
      <c r="D363" s="9"/>
      <c r="E363" s="9"/>
      <c r="F363" s="9"/>
      <c r="G363" s="10"/>
      <c r="H363" s="11"/>
      <c r="I363" s="12"/>
    </row>
    <row r="364" spans="2:9" ht="12" customHeight="1">
      <c r="B364" s="7"/>
      <c r="C364" s="8"/>
      <c r="D364" s="9"/>
      <c r="E364" s="9"/>
      <c r="F364" s="9"/>
      <c r="G364" s="10"/>
      <c r="H364" s="11"/>
      <c r="I364" s="12"/>
    </row>
    <row r="365" spans="2:9" ht="12" customHeight="1">
      <c r="B365" s="7"/>
      <c r="C365" s="8"/>
      <c r="D365" s="9"/>
      <c r="E365" s="9"/>
      <c r="F365" s="9"/>
      <c r="G365" s="10"/>
      <c r="H365" s="11"/>
      <c r="I365" s="12"/>
    </row>
    <row r="366" spans="2:9" ht="12" customHeight="1">
      <c r="B366" s="7"/>
      <c r="C366" s="8"/>
      <c r="D366" s="9"/>
      <c r="E366" s="9"/>
      <c r="F366" s="9"/>
      <c r="G366" s="10"/>
      <c r="H366" s="11"/>
      <c r="I366" s="12"/>
    </row>
    <row r="367" spans="2:9" ht="12" customHeight="1">
      <c r="B367" s="7"/>
      <c r="C367" s="8"/>
      <c r="D367" s="9"/>
      <c r="E367" s="9"/>
      <c r="F367" s="9"/>
      <c r="G367" s="10"/>
      <c r="H367" s="11"/>
      <c r="I367" s="12"/>
    </row>
    <row r="368" spans="2:9" ht="12" customHeight="1">
      <c r="B368" s="7"/>
      <c r="C368" s="8"/>
      <c r="D368" s="9"/>
      <c r="E368" s="9"/>
      <c r="F368" s="9"/>
      <c r="G368" s="10"/>
      <c r="H368" s="11"/>
      <c r="I368" s="12"/>
    </row>
    <row r="369" spans="2:9" ht="12" customHeight="1">
      <c r="B369" s="7"/>
      <c r="C369" s="8"/>
      <c r="D369" s="9"/>
      <c r="E369" s="9"/>
      <c r="F369" s="9"/>
      <c r="G369" s="10"/>
      <c r="H369" s="11"/>
      <c r="I369" s="12"/>
    </row>
    <row r="370" spans="2:9" ht="12" customHeight="1">
      <c r="B370" s="7"/>
      <c r="C370" s="8"/>
      <c r="D370" s="9"/>
      <c r="E370" s="9"/>
      <c r="F370" s="9"/>
      <c r="G370" s="10"/>
      <c r="H370" s="11"/>
      <c r="I370" s="12"/>
    </row>
    <row r="371" spans="2:9" ht="12" customHeight="1">
      <c r="B371" s="7"/>
      <c r="C371" s="8"/>
      <c r="D371" s="9"/>
      <c r="E371" s="9"/>
      <c r="F371" s="9"/>
      <c r="G371" s="10"/>
      <c r="H371" s="11"/>
      <c r="I371" s="12"/>
    </row>
    <row r="372" spans="2:9" ht="12" customHeight="1">
      <c r="B372" s="7"/>
      <c r="C372" s="8"/>
      <c r="D372" s="9"/>
      <c r="E372" s="9"/>
      <c r="F372" s="9"/>
      <c r="G372" s="10"/>
      <c r="H372" s="11"/>
      <c r="I372" s="12"/>
    </row>
    <row r="373" spans="2:9" ht="12" customHeight="1">
      <c r="B373" s="7"/>
      <c r="C373" s="8"/>
      <c r="D373" s="9"/>
      <c r="E373" s="9"/>
      <c r="F373" s="9"/>
      <c r="G373" s="10"/>
      <c r="H373" s="11"/>
      <c r="I373" s="12"/>
    </row>
    <row r="374" spans="2:9" ht="12" customHeight="1">
      <c r="B374" s="7"/>
      <c r="C374" s="8"/>
      <c r="D374" s="9"/>
      <c r="E374" s="9"/>
      <c r="F374" s="9"/>
      <c r="G374" s="10"/>
      <c r="H374" s="11"/>
      <c r="I374" s="12"/>
    </row>
    <row r="375" spans="2:9" ht="12" customHeight="1">
      <c r="B375" s="7"/>
      <c r="C375" s="8"/>
      <c r="D375" s="9"/>
      <c r="E375" s="9"/>
      <c r="F375" s="9"/>
      <c r="G375" s="10"/>
      <c r="H375" s="11"/>
      <c r="I375" s="12"/>
    </row>
    <row r="376" spans="2:9" ht="12" customHeight="1">
      <c r="B376" s="7"/>
      <c r="C376" s="8"/>
      <c r="D376" s="9"/>
      <c r="E376" s="9"/>
      <c r="F376" s="9"/>
      <c r="G376" s="10"/>
      <c r="H376" s="11"/>
      <c r="I376" s="12"/>
    </row>
    <row r="377" spans="2:9" ht="12" customHeight="1">
      <c r="B377" s="7"/>
      <c r="C377" s="8"/>
      <c r="D377" s="9"/>
      <c r="E377" s="9"/>
      <c r="F377" s="9"/>
      <c r="G377" s="10"/>
      <c r="H377" s="11"/>
      <c r="I377" s="12"/>
    </row>
    <row r="378" spans="2:9" ht="12" customHeight="1">
      <c r="B378" s="7"/>
      <c r="C378" s="8"/>
      <c r="D378" s="9"/>
      <c r="E378" s="9"/>
      <c r="F378" s="9"/>
      <c r="G378" s="10"/>
      <c r="H378" s="11"/>
      <c r="I378" s="12"/>
    </row>
    <row r="379" spans="2:9" ht="12" customHeight="1">
      <c r="B379" s="7"/>
      <c r="C379" s="8"/>
      <c r="D379" s="9"/>
      <c r="E379" s="9"/>
      <c r="F379" s="9"/>
      <c r="G379" s="10"/>
      <c r="H379" s="11"/>
      <c r="I379" s="12"/>
    </row>
    <row r="380" spans="2:9" ht="12" customHeight="1">
      <c r="B380" s="7"/>
      <c r="C380" s="8"/>
      <c r="D380" s="9"/>
      <c r="E380" s="9"/>
      <c r="F380" s="9"/>
      <c r="G380" s="10"/>
      <c r="H380" s="11"/>
      <c r="I380" s="12"/>
    </row>
    <row r="381" spans="2:9" ht="12" customHeight="1">
      <c r="B381" s="7"/>
      <c r="C381" s="8"/>
      <c r="D381" s="9"/>
      <c r="E381" s="9"/>
      <c r="F381" s="9"/>
      <c r="G381" s="10"/>
      <c r="H381" s="11"/>
      <c r="I381" s="11"/>
    </row>
    <row r="382" spans="2:9" ht="12" customHeight="1">
      <c r="B382" s="7"/>
      <c r="C382" s="8"/>
      <c r="D382" s="9"/>
      <c r="E382" s="9"/>
      <c r="F382" s="9"/>
      <c r="G382" s="10"/>
      <c r="H382" s="11"/>
      <c r="I382" s="11"/>
    </row>
    <row r="383" spans="2:9" ht="12" customHeight="1">
      <c r="B383" s="7"/>
      <c r="C383" s="8"/>
      <c r="D383" s="9"/>
      <c r="E383" s="9"/>
      <c r="F383" s="9"/>
      <c r="G383" s="12"/>
      <c r="H383" s="11"/>
      <c r="I383" s="7"/>
    </row>
    <row r="384" spans="2:9" ht="12" customHeight="1">
      <c r="B384" s="7"/>
      <c r="C384" s="8"/>
      <c r="D384" s="9"/>
      <c r="E384" s="9"/>
      <c r="F384" s="9"/>
      <c r="G384" s="10"/>
      <c r="H384" s="11"/>
      <c r="I384" s="7"/>
    </row>
    <row r="385" spans="2:9" ht="12" customHeight="1">
      <c r="B385" s="7"/>
      <c r="C385" s="8"/>
      <c r="D385" s="9"/>
      <c r="E385" s="9"/>
      <c r="F385" s="9"/>
      <c r="G385" s="12"/>
      <c r="H385" s="11"/>
      <c r="I385" s="7"/>
    </row>
    <row r="386" spans="2:9" ht="12" customHeight="1">
      <c r="B386" s="7"/>
      <c r="C386" s="8"/>
      <c r="D386" s="9"/>
      <c r="E386" s="9"/>
      <c r="F386" s="9"/>
      <c r="G386" s="10"/>
      <c r="H386" s="11"/>
      <c r="I386" s="7"/>
    </row>
    <row r="387" spans="2:9" ht="12" customHeight="1">
      <c r="B387" s="7"/>
      <c r="C387" s="8"/>
      <c r="D387" s="9"/>
      <c r="E387" s="9"/>
      <c r="F387" s="9"/>
      <c r="G387" s="12"/>
      <c r="H387" s="11"/>
      <c r="I387" s="7"/>
    </row>
    <row r="388" spans="2:9" ht="12" customHeight="1">
      <c r="B388" s="7"/>
      <c r="C388" s="8"/>
      <c r="D388" s="9"/>
      <c r="E388" s="9"/>
      <c r="F388" s="9"/>
      <c r="G388" s="10"/>
      <c r="H388" s="11"/>
      <c r="I388" s="7"/>
    </row>
    <row r="389" spans="2:9" ht="12" customHeight="1">
      <c r="B389" s="7"/>
      <c r="C389" s="8"/>
      <c r="D389" s="9"/>
      <c r="E389" s="9"/>
      <c r="F389" s="9"/>
      <c r="G389" s="10"/>
      <c r="H389" s="11"/>
      <c r="I389" s="7"/>
    </row>
    <row r="390" spans="2:9" ht="12" customHeight="1">
      <c r="B390" s="7"/>
      <c r="C390" s="8"/>
      <c r="D390" s="9"/>
      <c r="E390" s="9"/>
      <c r="F390" s="9"/>
      <c r="G390" s="10"/>
      <c r="H390" s="11"/>
      <c r="I390" s="7"/>
    </row>
    <row r="391" spans="2:9" ht="12" customHeight="1">
      <c r="B391" s="7"/>
      <c r="C391" s="8"/>
      <c r="D391" s="9"/>
      <c r="E391" s="9"/>
      <c r="F391" s="9"/>
      <c r="G391" s="12"/>
      <c r="H391" s="11"/>
      <c r="I391" s="7"/>
    </row>
    <row r="392" spans="2:9" ht="12" customHeight="1">
      <c r="B392" s="7"/>
      <c r="C392" s="8"/>
      <c r="D392" s="9"/>
      <c r="E392" s="9"/>
      <c r="F392" s="9"/>
      <c r="G392" s="12"/>
      <c r="H392" s="11"/>
      <c r="I392" s="7"/>
    </row>
    <row r="393" spans="2:9" ht="12" customHeight="1">
      <c r="B393" s="7"/>
      <c r="C393" s="8"/>
      <c r="D393" s="9"/>
      <c r="E393" s="9"/>
      <c r="F393" s="9"/>
      <c r="G393" s="10"/>
      <c r="H393" s="11"/>
      <c r="I393" s="7"/>
    </row>
    <row r="394" spans="2:9" ht="12" customHeight="1">
      <c r="B394" s="7"/>
      <c r="C394" s="8"/>
      <c r="D394" s="9"/>
      <c r="E394" s="9"/>
      <c r="F394" s="9"/>
      <c r="G394" s="10"/>
      <c r="H394" s="11"/>
      <c r="I394" s="7"/>
    </row>
    <row r="395" spans="2:9" ht="12" customHeight="1">
      <c r="B395" s="7"/>
      <c r="C395" s="8"/>
      <c r="D395" s="9"/>
      <c r="E395" s="9"/>
      <c r="F395" s="9"/>
      <c r="G395" s="10"/>
      <c r="H395" s="11"/>
      <c r="I395" s="7"/>
    </row>
    <row r="396" spans="2:9" ht="12" customHeight="1">
      <c r="B396" s="7"/>
      <c r="C396" s="8"/>
      <c r="D396" s="9"/>
      <c r="E396" s="9"/>
      <c r="F396" s="9"/>
      <c r="G396" s="12"/>
      <c r="H396" s="11"/>
      <c r="I396" s="7"/>
    </row>
    <row r="397" spans="2:9" ht="12" customHeight="1">
      <c r="B397" s="7"/>
      <c r="C397" s="8"/>
      <c r="D397" s="9"/>
      <c r="E397" s="9"/>
      <c r="F397" s="9"/>
      <c r="G397" s="10"/>
      <c r="H397" s="11"/>
      <c r="I397" s="7"/>
    </row>
    <row r="398" spans="2:9" ht="12" customHeight="1">
      <c r="B398" s="7"/>
      <c r="C398" s="8"/>
      <c r="D398" s="9"/>
      <c r="E398" s="9"/>
      <c r="F398" s="9"/>
      <c r="G398" s="10"/>
      <c r="H398" s="11"/>
      <c r="I398" s="7"/>
    </row>
    <row r="399" spans="2:9" ht="12" customHeight="1">
      <c r="B399" s="7"/>
      <c r="C399" s="8"/>
      <c r="D399" s="9"/>
      <c r="E399" s="9"/>
      <c r="F399" s="9"/>
      <c r="G399" s="10"/>
      <c r="H399" s="11"/>
      <c r="I399" s="7"/>
    </row>
    <row r="400" spans="2:9" ht="12" customHeight="1">
      <c r="B400" s="7"/>
      <c r="C400" s="8"/>
      <c r="D400" s="9"/>
      <c r="E400" s="9"/>
      <c r="F400" s="9"/>
      <c r="G400" s="12"/>
      <c r="H400" s="11"/>
      <c r="I400" s="7"/>
    </row>
    <row r="401" spans="2:9" ht="12" customHeight="1">
      <c r="B401" s="7"/>
      <c r="C401" s="8"/>
      <c r="D401" s="9"/>
      <c r="E401" s="9"/>
      <c r="F401" s="9"/>
      <c r="G401" s="10"/>
      <c r="H401" s="11"/>
      <c r="I401" s="7"/>
    </row>
    <row r="402" spans="2:9" ht="12" customHeight="1">
      <c r="B402" s="7"/>
      <c r="C402" s="8"/>
      <c r="D402" s="9"/>
      <c r="E402" s="9"/>
      <c r="F402" s="9"/>
      <c r="G402" s="10"/>
      <c r="H402" s="11"/>
      <c r="I402" s="7"/>
    </row>
    <row r="403" spans="2:9" ht="12" customHeight="1">
      <c r="B403" s="7"/>
      <c r="C403" s="8"/>
      <c r="D403" s="9"/>
      <c r="E403" s="9"/>
      <c r="F403" s="9"/>
      <c r="G403" s="10"/>
      <c r="H403" s="11"/>
      <c r="I403" s="7"/>
    </row>
    <row r="404" spans="2:9" ht="12" customHeight="1">
      <c r="B404" s="7"/>
      <c r="C404" s="8"/>
      <c r="D404" s="9"/>
      <c r="E404" s="9"/>
      <c r="F404" s="9"/>
      <c r="G404" s="10"/>
      <c r="H404" s="11"/>
      <c r="I404" s="7"/>
    </row>
    <row r="405" spans="2:9" ht="12" customHeight="1">
      <c r="B405" s="7"/>
      <c r="C405" s="8"/>
      <c r="D405" s="9"/>
      <c r="E405" s="9"/>
      <c r="F405" s="9"/>
      <c r="G405" s="10"/>
      <c r="H405" s="11"/>
      <c r="I405" s="7"/>
    </row>
    <row r="406" spans="2:9" ht="12" customHeight="1">
      <c r="B406" s="7"/>
      <c r="C406" s="8"/>
      <c r="D406" s="9"/>
      <c r="E406" s="9"/>
      <c r="F406" s="9"/>
      <c r="G406" s="10"/>
      <c r="H406" s="11"/>
      <c r="I406" s="7"/>
    </row>
    <row r="407" spans="2:9" ht="12" customHeight="1">
      <c r="B407" s="7"/>
      <c r="C407" s="8"/>
      <c r="D407" s="9"/>
      <c r="E407" s="9"/>
      <c r="F407" s="9"/>
      <c r="G407" s="10"/>
      <c r="H407" s="11"/>
      <c r="I407" s="7"/>
    </row>
    <row r="408" spans="2:9" ht="12" customHeight="1">
      <c r="B408" s="7"/>
      <c r="C408" s="8"/>
      <c r="D408" s="9"/>
      <c r="E408" s="9"/>
      <c r="F408" s="9"/>
      <c r="G408" s="10"/>
      <c r="H408" s="11"/>
      <c r="I408" s="11"/>
    </row>
    <row r="409" spans="2:9" ht="12" customHeight="1">
      <c r="G409" s="16"/>
    </row>
    <row r="410" spans="2:9" s="6" customFormat="1" ht="12" customHeight="1">
      <c r="B410" s="17"/>
      <c r="F410" s="18"/>
      <c r="G410" s="19"/>
      <c r="H410" s="17"/>
      <c r="I410" s="17"/>
    </row>
    <row r="411" spans="2:9" ht="12" customHeight="1"/>
    <row r="412" spans="2:9" ht="12" customHeight="1"/>
    <row r="413" spans="2:9" ht="12" customHeight="1"/>
    <row r="414" spans="2:9" ht="12" customHeight="1"/>
    <row r="415" spans="2:9" ht="12" customHeight="1"/>
    <row r="416" spans="2:9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</sheetData>
  <autoFilter ref="B2:I2" xr:uid="{5FF42C31-DDEB-4BDA-A809-F91B867291C7}"/>
  <sortState xmlns:xlrd2="http://schemas.microsoft.com/office/spreadsheetml/2017/richdata2" ref="C118:I205">
    <sortCondition ref="C118:C205"/>
  </sortState>
  <mergeCells count="260">
    <mergeCell ref="I86:I87"/>
    <mergeCell ref="I142:I144"/>
    <mergeCell ref="I202:I204"/>
    <mergeCell ref="D160:D162"/>
    <mergeCell ref="F160:F162"/>
    <mergeCell ref="H160:H162"/>
    <mergeCell ref="I160:I162"/>
    <mergeCell ref="I178:I180"/>
    <mergeCell ref="D151:D153"/>
    <mergeCell ref="F151:F153"/>
    <mergeCell ref="H151:H153"/>
    <mergeCell ref="I151:I153"/>
    <mergeCell ref="D154:D156"/>
    <mergeCell ref="F154:F156"/>
    <mergeCell ref="H154:H156"/>
    <mergeCell ref="I154:I156"/>
    <mergeCell ref="D157:D159"/>
    <mergeCell ref="F157:F159"/>
    <mergeCell ref="H157:H159"/>
    <mergeCell ref="I157:I159"/>
    <mergeCell ref="D142:D144"/>
    <mergeCell ref="F142:F144"/>
    <mergeCell ref="H142:H144"/>
    <mergeCell ref="D145:D147"/>
    <mergeCell ref="F145:F147"/>
    <mergeCell ref="H145:H147"/>
    <mergeCell ref="I145:I147"/>
    <mergeCell ref="D148:D150"/>
    <mergeCell ref="F148:F150"/>
    <mergeCell ref="H148:H150"/>
    <mergeCell ref="I148:I150"/>
    <mergeCell ref="D133:D135"/>
    <mergeCell ref="F133:F135"/>
    <mergeCell ref="H133:H135"/>
    <mergeCell ref="I133:I135"/>
    <mergeCell ref="D136:D138"/>
    <mergeCell ref="F136:F138"/>
    <mergeCell ref="H136:H138"/>
    <mergeCell ref="I136:I138"/>
    <mergeCell ref="D139:D141"/>
    <mergeCell ref="F139:F141"/>
    <mergeCell ref="H139:H141"/>
    <mergeCell ref="I139:I141"/>
    <mergeCell ref="D125:D126"/>
    <mergeCell ref="F125:F126"/>
    <mergeCell ref="H125:H126"/>
    <mergeCell ref="I125:I126"/>
    <mergeCell ref="D127:D129"/>
    <mergeCell ref="F127:F129"/>
    <mergeCell ref="H127:H129"/>
    <mergeCell ref="I127:I129"/>
    <mergeCell ref="D130:D132"/>
    <mergeCell ref="F130:F132"/>
    <mergeCell ref="H130:H132"/>
    <mergeCell ref="I130:I132"/>
    <mergeCell ref="D118:D119"/>
    <mergeCell ref="F118:F119"/>
    <mergeCell ref="H118:H119"/>
    <mergeCell ref="I118:I119"/>
    <mergeCell ref="D120:D121"/>
    <mergeCell ref="F120:F121"/>
    <mergeCell ref="H120:H121"/>
    <mergeCell ref="I120:I121"/>
    <mergeCell ref="D122:D124"/>
    <mergeCell ref="F122:F124"/>
    <mergeCell ref="H122:H124"/>
    <mergeCell ref="I122:I124"/>
    <mergeCell ref="C92:C93"/>
    <mergeCell ref="D92:D93"/>
    <mergeCell ref="F92:F93"/>
    <mergeCell ref="H92:H93"/>
    <mergeCell ref="I92:I93"/>
    <mergeCell ref="D94:D95"/>
    <mergeCell ref="F94:F95"/>
    <mergeCell ref="H94:H95"/>
    <mergeCell ref="I94:I95"/>
    <mergeCell ref="C64:C65"/>
    <mergeCell ref="I80:I81"/>
    <mergeCell ref="I88:I89"/>
    <mergeCell ref="D88:D89"/>
    <mergeCell ref="F88:F89"/>
    <mergeCell ref="H88:H89"/>
    <mergeCell ref="D90:D91"/>
    <mergeCell ref="F90:F91"/>
    <mergeCell ref="H90:H91"/>
    <mergeCell ref="I90:I91"/>
    <mergeCell ref="D74:D75"/>
    <mergeCell ref="F74:F75"/>
    <mergeCell ref="H74:H75"/>
    <mergeCell ref="I74:I75"/>
    <mergeCell ref="D70:D71"/>
    <mergeCell ref="F70:F71"/>
    <mergeCell ref="H70:H71"/>
    <mergeCell ref="I70:I71"/>
    <mergeCell ref="F86:F87"/>
    <mergeCell ref="H86:H87"/>
    <mergeCell ref="D76:D77"/>
    <mergeCell ref="F76:F77"/>
    <mergeCell ref="H76:H77"/>
    <mergeCell ref="F53:F54"/>
    <mergeCell ref="H53:H54"/>
    <mergeCell ref="I53:I54"/>
    <mergeCell ref="D55:D56"/>
    <mergeCell ref="F55:F56"/>
    <mergeCell ref="H55:H56"/>
    <mergeCell ref="I55:I56"/>
    <mergeCell ref="D57:D58"/>
    <mergeCell ref="F57:F58"/>
    <mergeCell ref="H57:H58"/>
    <mergeCell ref="I57:I58"/>
    <mergeCell ref="D39:D40"/>
    <mergeCell ref="F39:F40"/>
    <mergeCell ref="H39:H40"/>
    <mergeCell ref="D43:D45"/>
    <mergeCell ref="F43:F45"/>
    <mergeCell ref="I43:I45"/>
    <mergeCell ref="D46:D47"/>
    <mergeCell ref="F46:F47"/>
    <mergeCell ref="H46:H47"/>
    <mergeCell ref="I46:I47"/>
    <mergeCell ref="C17:C18"/>
    <mergeCell ref="D17:D18"/>
    <mergeCell ref="F17:F18"/>
    <mergeCell ref="H17:H18"/>
    <mergeCell ref="I17:I18"/>
    <mergeCell ref="D19:D21"/>
    <mergeCell ref="F19:F21"/>
    <mergeCell ref="I19:I21"/>
    <mergeCell ref="D22:D24"/>
    <mergeCell ref="F22:F24"/>
    <mergeCell ref="H22:H24"/>
    <mergeCell ref="I22:I24"/>
    <mergeCell ref="D25:D27"/>
    <mergeCell ref="F25:F27"/>
    <mergeCell ref="I25:I27"/>
    <mergeCell ref="D41:D42"/>
    <mergeCell ref="F41:F42"/>
    <mergeCell ref="H41:H42"/>
    <mergeCell ref="I41:I42"/>
    <mergeCell ref="D28:D30"/>
    <mergeCell ref="F28:F30"/>
    <mergeCell ref="H28:H30"/>
    <mergeCell ref="I28:I30"/>
    <mergeCell ref="D33:D34"/>
    <mergeCell ref="F33:F34"/>
    <mergeCell ref="H33:H34"/>
    <mergeCell ref="D35:D36"/>
    <mergeCell ref="F35:F36"/>
    <mergeCell ref="H35:H36"/>
    <mergeCell ref="I35:I36"/>
    <mergeCell ref="D37:D38"/>
    <mergeCell ref="F37:F38"/>
    <mergeCell ref="D31:D32"/>
    <mergeCell ref="F31:F32"/>
    <mergeCell ref="H31:H32"/>
    <mergeCell ref="D48:D50"/>
    <mergeCell ref="F48:F50"/>
    <mergeCell ref="I48:I50"/>
    <mergeCell ref="D51:D52"/>
    <mergeCell ref="F51:F52"/>
    <mergeCell ref="H51:H52"/>
    <mergeCell ref="I51:I52"/>
    <mergeCell ref="D53:D54"/>
    <mergeCell ref="D72:D73"/>
    <mergeCell ref="F72:F73"/>
    <mergeCell ref="H72:H73"/>
    <mergeCell ref="I72:I73"/>
    <mergeCell ref="D64:D65"/>
    <mergeCell ref="F64:F65"/>
    <mergeCell ref="H64:H65"/>
    <mergeCell ref="I64:I65"/>
    <mergeCell ref="D66:D67"/>
    <mergeCell ref="F66:F67"/>
    <mergeCell ref="H66:H67"/>
    <mergeCell ref="I66:I67"/>
    <mergeCell ref="D68:D69"/>
    <mergeCell ref="F68:F69"/>
    <mergeCell ref="H68:H69"/>
    <mergeCell ref="I68:I69"/>
    <mergeCell ref="D80:D81"/>
    <mergeCell ref="F80:F81"/>
    <mergeCell ref="I76:I77"/>
    <mergeCell ref="D96:D97"/>
    <mergeCell ref="F96:F97"/>
    <mergeCell ref="H96:H97"/>
    <mergeCell ref="D196:D198"/>
    <mergeCell ref="D166:D168"/>
    <mergeCell ref="F166:F168"/>
    <mergeCell ref="H166:H168"/>
    <mergeCell ref="I166:I168"/>
    <mergeCell ref="D169:D171"/>
    <mergeCell ref="D78:D79"/>
    <mergeCell ref="F78:F79"/>
    <mergeCell ref="H78:H79"/>
    <mergeCell ref="I78:I79"/>
    <mergeCell ref="D86:D87"/>
    <mergeCell ref="D84:D85"/>
    <mergeCell ref="F84:F85"/>
    <mergeCell ref="H84:H85"/>
    <mergeCell ref="I84:I85"/>
    <mergeCell ref="D187:D189"/>
    <mergeCell ref="F187:F189"/>
    <mergeCell ref="H187:H189"/>
    <mergeCell ref="D175:D177"/>
    <mergeCell ref="F175:F177"/>
    <mergeCell ref="H175:H177"/>
    <mergeCell ref="I175:I177"/>
    <mergeCell ref="D178:D180"/>
    <mergeCell ref="F178:F180"/>
    <mergeCell ref="H178:H180"/>
    <mergeCell ref="D181:D183"/>
    <mergeCell ref="F181:F183"/>
    <mergeCell ref="H181:H183"/>
    <mergeCell ref="I181:I183"/>
    <mergeCell ref="H37:H38"/>
    <mergeCell ref="I37:I38"/>
    <mergeCell ref="F169:F171"/>
    <mergeCell ref="H169:H171"/>
    <mergeCell ref="I169:I171"/>
    <mergeCell ref="D172:D174"/>
    <mergeCell ref="F172:F174"/>
    <mergeCell ref="H172:H174"/>
    <mergeCell ref="D163:D165"/>
    <mergeCell ref="F163:F165"/>
    <mergeCell ref="H163:H165"/>
    <mergeCell ref="I163:I165"/>
    <mergeCell ref="D59:D60"/>
    <mergeCell ref="F59:F60"/>
    <mergeCell ref="H59:H60"/>
    <mergeCell ref="I59:I60"/>
    <mergeCell ref="D61:D63"/>
    <mergeCell ref="F61:F63"/>
    <mergeCell ref="H61:H63"/>
    <mergeCell ref="H80:H81"/>
    <mergeCell ref="D82:D83"/>
    <mergeCell ref="F82:F83"/>
    <mergeCell ref="H82:H83"/>
    <mergeCell ref="D202:D204"/>
    <mergeCell ref="F202:F204"/>
    <mergeCell ref="H202:H204"/>
    <mergeCell ref="H184:H186"/>
    <mergeCell ref="I184:I186"/>
    <mergeCell ref="F196:F198"/>
    <mergeCell ref="H196:H198"/>
    <mergeCell ref="I196:I198"/>
    <mergeCell ref="D199:D201"/>
    <mergeCell ref="F199:F201"/>
    <mergeCell ref="H199:H201"/>
    <mergeCell ref="I199:I201"/>
    <mergeCell ref="F190:F192"/>
    <mergeCell ref="H190:H192"/>
    <mergeCell ref="I190:I192"/>
    <mergeCell ref="D193:D195"/>
    <mergeCell ref="F193:F195"/>
    <mergeCell ref="H193:H195"/>
    <mergeCell ref="I193:I195"/>
    <mergeCell ref="D184:D186"/>
    <mergeCell ref="F184:F186"/>
    <mergeCell ref="I187:I189"/>
    <mergeCell ref="D190:D192"/>
  </mergeCells>
  <phoneticPr fontId="24" type="noConversion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695FD-AB6D-4D41-A3AD-6E37A6D76C21}">
  <dimension ref="A2:C16"/>
  <sheetViews>
    <sheetView tabSelected="1" workbookViewId="0">
      <selection activeCell="C18" sqref="C18"/>
    </sheetView>
  </sheetViews>
  <sheetFormatPr defaultRowHeight="14.5"/>
  <cols>
    <col min="1" max="1" width="5.26953125" style="259" customWidth="1"/>
    <col min="2" max="2" width="30.54296875" customWidth="1"/>
    <col min="3" max="3" width="25.54296875" customWidth="1"/>
  </cols>
  <sheetData>
    <row r="2" spans="1:3">
      <c r="B2" s="258" t="s">
        <v>383</v>
      </c>
    </row>
    <row r="3" spans="1:3">
      <c r="A3" s="259">
        <v>1</v>
      </c>
      <c r="B3" t="s">
        <v>380</v>
      </c>
      <c r="C3">
        <v>500000</v>
      </c>
    </row>
    <row r="4" spans="1:3">
      <c r="A4" s="259">
        <v>2</v>
      </c>
      <c r="B4" t="s">
        <v>381</v>
      </c>
      <c r="C4">
        <v>80000</v>
      </c>
    </row>
    <row r="5" spans="1:3">
      <c r="A5" s="259">
        <v>3</v>
      </c>
      <c r="B5" t="s">
        <v>382</v>
      </c>
      <c r="C5">
        <v>90000</v>
      </c>
    </row>
    <row r="6" spans="1:3">
      <c r="A6" s="259">
        <v>4</v>
      </c>
      <c r="B6" t="s">
        <v>384</v>
      </c>
      <c r="C6">
        <v>30000</v>
      </c>
    </row>
    <row r="7" spans="1:3" ht="15" thickBot="1">
      <c r="B7" s="260" t="s">
        <v>22</v>
      </c>
      <c r="C7" s="260">
        <f>SUM(C3:C6)</f>
        <v>700000</v>
      </c>
    </row>
    <row r="9" spans="1:3">
      <c r="B9" s="258" t="s">
        <v>385</v>
      </c>
    </row>
    <row r="10" spans="1:3">
      <c r="A10" s="259">
        <v>1</v>
      </c>
      <c r="B10" t="s">
        <v>308</v>
      </c>
      <c r="C10">
        <v>361172</v>
      </c>
    </row>
    <row r="11" spans="1:3">
      <c r="A11" s="259">
        <v>2</v>
      </c>
      <c r="B11" t="s">
        <v>309</v>
      </c>
      <c r="C11">
        <v>70110</v>
      </c>
    </row>
    <row r="12" spans="1:3">
      <c r="A12" s="259">
        <v>3</v>
      </c>
      <c r="B12" t="s">
        <v>305</v>
      </c>
      <c r="C12">
        <v>78486.2</v>
      </c>
    </row>
    <row r="13" spans="1:3" ht="15" thickBot="1">
      <c r="B13" s="260" t="s">
        <v>307</v>
      </c>
      <c r="C13" s="260">
        <v>509768.2</v>
      </c>
    </row>
    <row r="16" spans="1:3" ht="39">
      <c r="B16" s="263" t="s">
        <v>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MyMudah</vt:lpstr>
      <vt:lpstr>Perancangan Okt Dis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Khairul Nazir Nawi</dc:creator>
  <cp:lastModifiedBy>Noor Aqilah Zainal Abiddin</cp:lastModifiedBy>
  <cp:lastPrinted>2023-10-03T00:56:30Z</cp:lastPrinted>
  <dcterms:created xsi:type="dcterms:W3CDTF">2022-06-27T02:35:44Z</dcterms:created>
  <dcterms:modified xsi:type="dcterms:W3CDTF">2024-10-01T08:48:56Z</dcterms:modified>
</cp:coreProperties>
</file>