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pcgovmy-my.sharepoint.com/personal/zurianah_mpc_gov_my/Documents/Backup Maizam1/ZURIANAH/2020/MSF/2023/BANGUNAN BARU MPC/JPP/"/>
    </mc:Choice>
  </mc:AlternateContent>
  <xr:revisionPtr revIDLastSave="19" documentId="8_{13E6417C-9E96-4104-8F4C-5AD33E4D3857}" xr6:coauthVersionLast="47" xr6:coauthVersionMax="47" xr10:uidLastSave="{E2225C1E-D0B7-474B-BDCB-7EC59897B1C4}"/>
  <bookViews>
    <workbookView xWindow="-120" yWindow="-120" windowWidth="20730" windowHeight="11160" xr2:uid="{6D182B39-555E-4553-9A34-E421A0E2D402}"/>
  </bookViews>
  <sheets>
    <sheet name="Sheet1" sheetId="1" r:id="rId1"/>
  </sheets>
  <definedNames>
    <definedName name="_xlnm.Print_Area" localSheetId="0">Sheet1!$A$1:$O$36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E4" i="1"/>
  <c r="G4" i="1" s="1"/>
  <c r="F4" i="1"/>
  <c r="K4" i="1"/>
  <c r="E5" i="1"/>
  <c r="G5" i="1" s="1"/>
  <c r="E6" i="1"/>
  <c r="G6" i="1"/>
  <c r="E7" i="1"/>
  <c r="G7" i="1" s="1"/>
  <c r="E8" i="1"/>
  <c r="F8" i="1" s="1"/>
  <c r="E9" i="1"/>
  <c r="F9" i="1" s="1"/>
  <c r="E10" i="1"/>
  <c r="F10" i="1"/>
  <c r="E11" i="1"/>
  <c r="G11" i="1" s="1"/>
  <c r="F11" i="1"/>
  <c r="E12" i="1"/>
  <c r="F12" i="1"/>
  <c r="G12" i="1"/>
  <c r="D13" i="1"/>
  <c r="H13" i="1"/>
  <c r="K13" i="1" s="1"/>
  <c r="I13" i="1"/>
  <c r="J13" i="1"/>
  <c r="F24" i="1"/>
  <c r="G24" i="1" s="1"/>
  <c r="G25" i="1"/>
  <c r="G10" i="1" l="1"/>
  <c r="G8" i="1"/>
  <c r="F13" i="1"/>
  <c r="G9" i="1"/>
  <c r="G13" i="1" s="1"/>
  <c r="F31" i="1"/>
  <c r="E13" i="1"/>
  <c r="E23" i="1"/>
  <c r="E22" i="1"/>
  <c r="D16" i="1"/>
  <c r="E31" i="1" l="1"/>
  <c r="H31" i="1" s="1"/>
  <c r="H33" i="1" s="1"/>
  <c r="H32" i="1"/>
  <c r="D18" i="1"/>
  <c r="H35" i="1" l="1"/>
  <c r="H36" i="1" s="1"/>
</calcChain>
</file>

<file path=xl/sharedStrings.xml><?xml version="1.0" encoding="utf-8"?>
<sst xmlns="http://schemas.openxmlformats.org/spreadsheetml/2006/main" count="54" uniqueCount="53">
  <si>
    <t xml:space="preserve">Bil </t>
  </si>
  <si>
    <t>Aras</t>
  </si>
  <si>
    <t>Luas Lantai              (sqrt)</t>
  </si>
  <si>
    <t>Kadar Sewa Ruang                  RM 2.80</t>
  </si>
  <si>
    <t>Servis Caj                               20%</t>
  </si>
  <si>
    <t>Jumlah Sewaan Bulanan                RM</t>
  </si>
  <si>
    <t>Caj Ad Hoc                RM</t>
  </si>
  <si>
    <t>Penggunaan MECC                    12 kali setahun                    RM</t>
  </si>
  <si>
    <t>Caj Tambahan - One time Cost</t>
  </si>
  <si>
    <t>Penyewaan Bulanan</t>
  </si>
  <si>
    <t>Jumlah                  RM</t>
  </si>
  <si>
    <t>Tingkat 21</t>
  </si>
  <si>
    <t>Tingkat 15 - East Wing</t>
  </si>
  <si>
    <t>Tingkat 14 - East Wing</t>
  </si>
  <si>
    <t>Tingkat 13 - East Wing</t>
  </si>
  <si>
    <t>Tingkat 12 - East Wing</t>
  </si>
  <si>
    <t>Tingkat 11 - East Wing</t>
  </si>
  <si>
    <t>Tingkat 10 - East Wing</t>
  </si>
  <si>
    <t>Tingkat 09 - East Wing</t>
  </si>
  <si>
    <t>Tingkat 1 MECC</t>
  </si>
  <si>
    <t>JUMLAH</t>
  </si>
  <si>
    <t xml:space="preserve">Caj Fasiliti                  (Kompleks Sukan, Dewan Perdana Dll)                        RM                        </t>
  </si>
  <si>
    <t xml:space="preserve">Keperluan MPC </t>
  </si>
  <si>
    <t>Keluasan Tanpa Tkt 1</t>
  </si>
  <si>
    <t xml:space="preserve">Level                                        </t>
  </si>
  <si>
    <t>Pembaikan                          RM 15 sqft</t>
  </si>
  <si>
    <t>Selepas di tolak keluasan MATRADE (kekurangan)</t>
  </si>
  <si>
    <t>Keluasan</t>
  </si>
  <si>
    <t>Perkara</t>
  </si>
  <si>
    <t xml:space="preserve">Renovation Penuh  RM 200 sqft                     </t>
  </si>
  <si>
    <t>Level 1 (65771.73 sqft)</t>
  </si>
  <si>
    <t>Level 21 (12038.35 sqft)</t>
  </si>
  <si>
    <t>Bilik Studio</t>
  </si>
  <si>
    <t>Cabling</t>
  </si>
  <si>
    <t>Pengiraan Kasar Kos</t>
  </si>
  <si>
    <t>Lain-lain Keperluan</t>
  </si>
  <si>
    <t>Luas Lantai                     (sqft)</t>
  </si>
  <si>
    <t>Utk 9 Tingkat</t>
  </si>
  <si>
    <t>Consultant fees (ID/ Architect, M&amp;E engineer and QS)</t>
  </si>
  <si>
    <t>Authority Fees</t>
  </si>
  <si>
    <t>Split Unit (146 Unit)</t>
  </si>
  <si>
    <t>Pengangkutan (Termasuk Pelupusan             RM 35K x 2)</t>
  </si>
  <si>
    <t>Legal Fees</t>
  </si>
  <si>
    <t>Penjenamaan MPC (Logo dan Bahan Cetakan )</t>
  </si>
  <si>
    <t xml:space="preserve">Kos Kecemasan </t>
  </si>
  <si>
    <t>No.</t>
  </si>
  <si>
    <t>Bilik Server (Bilik Pelayan)</t>
  </si>
  <si>
    <t xml:space="preserve">Lori 8 tan = RM800/trip
Pekerja = RM150/sehari
Pembungkusan / Buka &amp; Pasang perabot </t>
  </si>
  <si>
    <t xml:space="preserve">a. Level 1 - 60 Unit b.Level 21 - 30 Unit c. Level 9-14 - 56 Unit                      (Pembelian, Pemasangan, Kabel, Piping, dan kerja berkatan)                      </t>
  </si>
  <si>
    <t>7% dari Jumlah</t>
  </si>
  <si>
    <t>2% dari Jumlah</t>
  </si>
  <si>
    <t>10% dari Jumlah</t>
  </si>
  <si>
    <t>Level 9 - 15 (7052.51 sqft)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</si>
</sst>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43" fontId="2" fillId="2" borderId="2" xfId="1" applyFont="1" applyFill="1" applyBorder="1" applyAlignment="1">
      <alignment vertical="center"/>
    </xf>
    <xf numFmtId="4" fontId="2" fillId="2" borderId="2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43" fontId="2" fillId="2" borderId="3" xfId="1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43" fontId="2" fillId="2" borderId="6" xfId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43" fontId="2" fillId="2" borderId="1" xfId="0" applyNumberFormat="1" applyFont="1" applyFill="1" applyBorder="1" applyAlignment="1">
      <alignment vertical="center"/>
    </xf>
    <xf numFmtId="43" fontId="3" fillId="6" borderId="1" xfId="1" applyFont="1" applyFill="1" applyBorder="1" applyAlignment="1">
      <alignment vertical="center"/>
    </xf>
    <xf numFmtId="43" fontId="2" fillId="3" borderId="1" xfId="1" applyFont="1" applyFill="1" applyBorder="1" applyAlignment="1">
      <alignment vertical="center"/>
    </xf>
    <xf numFmtId="43" fontId="3" fillId="6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vertical="center"/>
    </xf>
    <xf numFmtId="43" fontId="0" fillId="0" borderId="0" xfId="0" applyNumberFormat="1"/>
    <xf numFmtId="43" fontId="0" fillId="0" borderId="0" xfId="1" applyFont="1"/>
    <xf numFmtId="43" fontId="0" fillId="0" borderId="7" xfId="0" applyNumberFormat="1" applyBorder="1" applyAlignment="1">
      <alignment vertical="center"/>
    </xf>
    <xf numFmtId="43" fontId="0" fillId="0" borderId="7" xfId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vertical="center"/>
    </xf>
    <xf numFmtId="0" fontId="5" fillId="7" borderId="7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wrapText="1"/>
    </xf>
    <xf numFmtId="0" fontId="5" fillId="7" borderId="7" xfId="0" applyFont="1" applyFill="1" applyBorder="1" applyAlignment="1">
      <alignment horizontal="center" vertical="center"/>
    </xf>
    <xf numFmtId="0" fontId="6" fillId="0" borderId="0" xfId="0" applyFont="1"/>
    <xf numFmtId="0" fontId="6" fillId="0" borderId="7" xfId="0" applyFont="1" applyBorder="1"/>
    <xf numFmtId="0" fontId="6" fillId="0" borderId="7" xfId="0" applyFont="1" applyBorder="1" applyAlignment="1">
      <alignment vertical="center"/>
    </xf>
    <xf numFmtId="43" fontId="6" fillId="0" borderId="7" xfId="0" applyNumberFormat="1" applyFont="1" applyBorder="1"/>
    <xf numFmtId="43" fontId="6" fillId="0" borderId="8" xfId="0" applyNumberFormat="1" applyFont="1" applyBorder="1"/>
    <xf numFmtId="43" fontId="6" fillId="0" borderId="7" xfId="1" applyFont="1" applyBorder="1"/>
    <xf numFmtId="43" fontId="6" fillId="0" borderId="7" xfId="1" applyFont="1" applyBorder="1" applyAlignment="1">
      <alignment horizontal="left"/>
    </xf>
    <xf numFmtId="43" fontId="6" fillId="0" borderId="7" xfId="1" quotePrefix="1" applyFont="1" applyBorder="1" applyAlignment="1">
      <alignment horizontal="left" vertical="center" wrapText="1"/>
    </xf>
    <xf numFmtId="43" fontId="6" fillId="0" borderId="7" xfId="1" applyFont="1" applyBorder="1" applyAlignment="1">
      <alignment horizontal="center" vertical="center"/>
    </xf>
    <xf numFmtId="43" fontId="6" fillId="0" borderId="7" xfId="1" applyFont="1" applyBorder="1" applyAlignment="1">
      <alignment horizontal="left" vertical="center" wrapText="1"/>
    </xf>
    <xf numFmtId="0" fontId="6" fillId="7" borderId="7" xfId="0" applyFont="1" applyFill="1" applyBorder="1" applyAlignment="1">
      <alignment vertical="center"/>
    </xf>
    <xf numFmtId="43" fontId="5" fillId="7" borderId="7" xfId="0" applyNumberFormat="1" applyFont="1" applyFill="1" applyBorder="1" applyAlignment="1">
      <alignment vertical="center"/>
    </xf>
    <xf numFmtId="43" fontId="5" fillId="8" borderId="7" xfId="0" applyNumberFormat="1" applyFont="1" applyFill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9" fontId="6" fillId="0" borderId="7" xfId="1" applyNumberFormat="1" applyFont="1" applyBorder="1" applyAlignment="1">
      <alignment horizontal="center" vertical="center"/>
    </xf>
    <xf numFmtId="43" fontId="6" fillId="0" borderId="7" xfId="0" applyNumberFormat="1" applyFont="1" applyBorder="1" applyAlignment="1">
      <alignment vertical="center"/>
    </xf>
    <xf numFmtId="43" fontId="6" fillId="0" borderId="0" xfId="1" applyFont="1"/>
    <xf numFmtId="43" fontId="5" fillId="8" borderId="9" xfId="0" applyNumberFormat="1" applyFont="1" applyFill="1" applyBorder="1" applyAlignment="1">
      <alignment vertical="center"/>
    </xf>
    <xf numFmtId="0" fontId="6" fillId="0" borderId="0" xfId="0" applyFont="1" applyAlignment="1">
      <alignment wrapText="1"/>
    </xf>
    <xf numFmtId="0" fontId="6" fillId="0" borderId="7" xfId="0" applyFont="1" applyBorder="1" applyAlignment="1">
      <alignment wrapText="1"/>
    </xf>
    <xf numFmtId="0" fontId="0" fillId="0" borderId="7" xfId="0" applyBorder="1" applyAlignment="1">
      <alignment horizontal="center" vertical="center"/>
    </xf>
    <xf numFmtId="0" fontId="0" fillId="0" borderId="7" xfId="0" applyBorder="1"/>
    <xf numFmtId="4" fontId="0" fillId="0" borderId="0" xfId="0" applyNumberFormat="1"/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43" fontId="2" fillId="3" borderId="4" xfId="1" applyFont="1" applyFill="1" applyBorder="1" applyAlignment="1">
      <alignment vertical="center"/>
    </xf>
    <xf numFmtId="43" fontId="2" fillId="3" borderId="5" xfId="1" applyFont="1" applyFill="1" applyBorder="1" applyAlignment="1">
      <alignment vertical="center"/>
    </xf>
    <xf numFmtId="43" fontId="2" fillId="3" borderId="10" xfId="1" applyFont="1" applyFill="1" applyBorder="1" applyAlignment="1">
      <alignment vertical="center"/>
    </xf>
    <xf numFmtId="43" fontId="2" fillId="3" borderId="4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2" fillId="3" borderId="10" xfId="1" applyFont="1" applyFill="1" applyBorder="1" applyAlignment="1">
      <alignment horizontal="center" vertical="center"/>
    </xf>
    <xf numFmtId="43" fontId="2" fillId="3" borderId="4" xfId="1" applyFont="1" applyFill="1" applyBorder="1" applyAlignment="1">
      <alignment horizontal="center" vertical="center" wrapText="1"/>
    </xf>
    <xf numFmtId="43" fontId="2" fillId="3" borderId="5" xfId="1" applyFont="1" applyFill="1" applyBorder="1" applyAlignment="1">
      <alignment horizontal="center" vertical="center" wrapText="1"/>
    </xf>
    <xf numFmtId="43" fontId="2" fillId="3" borderId="10" xfId="1" applyFont="1" applyFill="1" applyBorder="1" applyAlignment="1">
      <alignment horizontal="center" vertical="center" wrapText="1"/>
    </xf>
    <xf numFmtId="43" fontId="2" fillId="3" borderId="4" xfId="0" applyNumberFormat="1" applyFont="1" applyFill="1" applyBorder="1" applyAlignment="1">
      <alignment horizontal="center" vertical="center"/>
    </xf>
    <xf numFmtId="43" fontId="2" fillId="3" borderId="5" xfId="0" applyNumberFormat="1" applyFont="1" applyFill="1" applyBorder="1" applyAlignment="1">
      <alignment horizontal="center" vertical="center"/>
    </xf>
    <xf numFmtId="43" fontId="2" fillId="3" borderId="10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704850</xdr:colOff>
      <xdr:row>27</xdr:row>
      <xdr:rowOff>466725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D3CD8D4-2F12-634C-D275-98E29BC21838}"/>
            </a:ext>
          </a:extLst>
        </xdr:cNvPr>
        <xdr:cNvSpPr txBox="1"/>
      </xdr:nvSpPr>
      <xdr:spPr>
        <a:xfrm>
          <a:off x="3228975" y="934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Y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23EE9-C85B-4A38-AF11-59B7684F8B25}">
  <sheetPr>
    <pageSetUpPr fitToPage="1"/>
  </sheetPr>
  <dimension ref="B1:K40"/>
  <sheetViews>
    <sheetView tabSelected="1" topLeftCell="A28" zoomScale="73" zoomScaleNormal="73" workbookViewId="0">
      <selection activeCell="F38" sqref="F38"/>
    </sheetView>
  </sheetViews>
  <sheetFormatPr defaultRowHeight="15" x14ac:dyDescent="0.25"/>
  <cols>
    <col min="2" max="2" width="6.42578125" customWidth="1"/>
    <col min="3" max="3" width="28.7109375" customWidth="1"/>
    <col min="4" max="4" width="26.7109375" customWidth="1"/>
    <col min="5" max="5" width="19.140625" customWidth="1"/>
    <col min="6" max="7" width="21.28515625" customWidth="1"/>
    <col min="8" max="8" width="16.28515625" customWidth="1"/>
    <col min="9" max="9" width="33.85546875" customWidth="1"/>
    <col min="10" max="10" width="15.85546875" customWidth="1"/>
    <col min="11" max="11" width="16.42578125" customWidth="1"/>
  </cols>
  <sheetData>
    <row r="1" spans="2:11" ht="15.75" thickBot="1" x14ac:dyDescent="0.3"/>
    <row r="2" spans="2:11" ht="24" customHeight="1" thickBot="1" x14ac:dyDescent="0.3">
      <c r="B2" s="59" t="s">
        <v>9</v>
      </c>
      <c r="C2" s="60"/>
      <c r="D2" s="60"/>
      <c r="E2" s="60"/>
      <c r="F2" s="60"/>
      <c r="G2" s="61"/>
      <c r="H2" s="56" t="s">
        <v>8</v>
      </c>
      <c r="I2" s="57"/>
      <c r="J2" s="57"/>
      <c r="K2" s="58"/>
    </row>
    <row r="3" spans="2:11" ht="79.5" thickBot="1" x14ac:dyDescent="0.3">
      <c r="B3" s="17" t="s">
        <v>0</v>
      </c>
      <c r="C3" s="17" t="s">
        <v>1</v>
      </c>
      <c r="D3" s="18" t="s">
        <v>2</v>
      </c>
      <c r="E3" s="18" t="s">
        <v>3</v>
      </c>
      <c r="F3" s="18" t="s">
        <v>4</v>
      </c>
      <c r="G3" s="18" t="s">
        <v>5</v>
      </c>
      <c r="H3" s="19" t="s">
        <v>21</v>
      </c>
      <c r="I3" s="19" t="s">
        <v>6</v>
      </c>
      <c r="J3" s="19" t="s">
        <v>7</v>
      </c>
      <c r="K3" s="19" t="s">
        <v>10</v>
      </c>
    </row>
    <row r="4" spans="2:11" ht="23.1" customHeight="1" x14ac:dyDescent="0.25">
      <c r="B4" s="1">
        <v>1</v>
      </c>
      <c r="C4" s="2" t="s">
        <v>11</v>
      </c>
      <c r="D4" s="3">
        <v>12038.35</v>
      </c>
      <c r="E4" s="4">
        <f>D4*2.8</f>
        <v>33707.379999999997</v>
      </c>
      <c r="F4" s="3">
        <f>E4*0.2</f>
        <v>6741.4759999999997</v>
      </c>
      <c r="G4" s="3">
        <f>SUM(E4:F4)</f>
        <v>40448.856</v>
      </c>
      <c r="H4" s="62">
        <v>100000</v>
      </c>
      <c r="I4" s="65">
        <v>60000</v>
      </c>
      <c r="J4" s="68">
        <v>240000</v>
      </c>
      <c r="K4" s="71">
        <f>SUM(H4:J12)</f>
        <v>400000</v>
      </c>
    </row>
    <row r="5" spans="2:11" ht="23.1" customHeight="1" x14ac:dyDescent="0.25">
      <c r="B5" s="5">
        <v>2</v>
      </c>
      <c r="C5" s="6" t="s">
        <v>12</v>
      </c>
      <c r="D5" s="7">
        <v>7052.51</v>
      </c>
      <c r="E5" s="7">
        <f t="shared" ref="E5:E12" si="0">D5*2.8</f>
        <v>19747.027999999998</v>
      </c>
      <c r="F5" s="7">
        <v>3949.41</v>
      </c>
      <c r="G5" s="7">
        <f t="shared" ref="G5:G12" si="1">SUM(E5:F5)</f>
        <v>23696.437999999998</v>
      </c>
      <c r="H5" s="63"/>
      <c r="I5" s="66"/>
      <c r="J5" s="69"/>
      <c r="K5" s="72"/>
    </row>
    <row r="6" spans="2:11" ht="23.1" customHeight="1" x14ac:dyDescent="0.25">
      <c r="B6" s="5">
        <v>3</v>
      </c>
      <c r="C6" s="6" t="s">
        <v>13</v>
      </c>
      <c r="D6" s="7">
        <v>7052.51</v>
      </c>
      <c r="E6" s="7">
        <f t="shared" si="0"/>
        <v>19747.027999999998</v>
      </c>
      <c r="F6" s="7">
        <v>3949.41</v>
      </c>
      <c r="G6" s="7">
        <f t="shared" si="1"/>
        <v>23696.437999999998</v>
      </c>
      <c r="H6" s="63"/>
      <c r="I6" s="66"/>
      <c r="J6" s="69"/>
      <c r="K6" s="72"/>
    </row>
    <row r="7" spans="2:11" ht="23.1" customHeight="1" x14ac:dyDescent="0.25">
      <c r="B7" s="5">
        <v>4</v>
      </c>
      <c r="C7" s="6" t="s">
        <v>14</v>
      </c>
      <c r="D7" s="7">
        <v>7052.51</v>
      </c>
      <c r="E7" s="7">
        <f t="shared" si="0"/>
        <v>19747.027999999998</v>
      </c>
      <c r="F7" s="7">
        <v>3949.41</v>
      </c>
      <c r="G7" s="7">
        <f t="shared" si="1"/>
        <v>23696.437999999998</v>
      </c>
      <c r="H7" s="63"/>
      <c r="I7" s="66"/>
      <c r="J7" s="69"/>
      <c r="K7" s="72"/>
    </row>
    <row r="8" spans="2:11" ht="23.1" customHeight="1" x14ac:dyDescent="0.25">
      <c r="B8" s="5">
        <v>5</v>
      </c>
      <c r="C8" s="6" t="s">
        <v>15</v>
      </c>
      <c r="D8" s="7">
        <v>7052.51</v>
      </c>
      <c r="E8" s="7">
        <f t="shared" si="0"/>
        <v>19747.027999999998</v>
      </c>
      <c r="F8" s="7">
        <f t="shared" ref="F8:F12" si="2">E8*0.2</f>
        <v>3949.4056</v>
      </c>
      <c r="G8" s="7">
        <f t="shared" si="1"/>
        <v>23696.433599999997</v>
      </c>
      <c r="H8" s="63"/>
      <c r="I8" s="66"/>
      <c r="J8" s="69"/>
      <c r="K8" s="72"/>
    </row>
    <row r="9" spans="2:11" ht="23.1" customHeight="1" x14ac:dyDescent="0.25">
      <c r="B9" s="5">
        <v>6</v>
      </c>
      <c r="C9" s="6" t="s">
        <v>16</v>
      </c>
      <c r="D9" s="7">
        <v>7052.51</v>
      </c>
      <c r="E9" s="7">
        <f t="shared" si="0"/>
        <v>19747.027999999998</v>
      </c>
      <c r="F9" s="7">
        <f t="shared" si="2"/>
        <v>3949.4056</v>
      </c>
      <c r="G9" s="7">
        <f t="shared" si="1"/>
        <v>23696.433599999997</v>
      </c>
      <c r="H9" s="63"/>
      <c r="I9" s="66"/>
      <c r="J9" s="69"/>
      <c r="K9" s="72"/>
    </row>
    <row r="10" spans="2:11" ht="23.1" customHeight="1" x14ac:dyDescent="0.25">
      <c r="B10" s="5">
        <v>7</v>
      </c>
      <c r="C10" s="6" t="s">
        <v>17</v>
      </c>
      <c r="D10" s="7">
        <v>7052.51</v>
      </c>
      <c r="E10" s="7">
        <f t="shared" si="0"/>
        <v>19747.027999999998</v>
      </c>
      <c r="F10" s="7">
        <f t="shared" si="2"/>
        <v>3949.4056</v>
      </c>
      <c r="G10" s="7">
        <f t="shared" si="1"/>
        <v>23696.433599999997</v>
      </c>
      <c r="H10" s="63"/>
      <c r="I10" s="66"/>
      <c r="J10" s="69"/>
      <c r="K10" s="72"/>
    </row>
    <row r="11" spans="2:11" ht="23.1" customHeight="1" x14ac:dyDescent="0.25">
      <c r="B11" s="5">
        <v>8</v>
      </c>
      <c r="C11" s="6" t="s">
        <v>18</v>
      </c>
      <c r="D11" s="7">
        <v>7052.51</v>
      </c>
      <c r="E11" s="7">
        <f t="shared" si="0"/>
        <v>19747.027999999998</v>
      </c>
      <c r="F11" s="7">
        <f t="shared" si="2"/>
        <v>3949.4056</v>
      </c>
      <c r="G11" s="7">
        <f t="shared" si="1"/>
        <v>23696.433599999997</v>
      </c>
      <c r="H11" s="63"/>
      <c r="I11" s="66"/>
      <c r="J11" s="69"/>
      <c r="K11" s="72"/>
    </row>
    <row r="12" spans="2:11" ht="23.1" customHeight="1" thickBot="1" x14ac:dyDescent="0.3">
      <c r="B12" s="8">
        <v>9</v>
      </c>
      <c r="C12" s="9" t="s">
        <v>19</v>
      </c>
      <c r="D12" s="10">
        <v>65771.73</v>
      </c>
      <c r="E12" s="10">
        <f t="shared" si="0"/>
        <v>184160.84399999998</v>
      </c>
      <c r="F12" s="10">
        <f t="shared" si="2"/>
        <v>36832.168799999999</v>
      </c>
      <c r="G12" s="10">
        <f t="shared" si="1"/>
        <v>220993.01279999997</v>
      </c>
      <c r="H12" s="64"/>
      <c r="I12" s="67"/>
      <c r="J12" s="70"/>
      <c r="K12" s="73"/>
    </row>
    <row r="13" spans="2:11" ht="23.1" customHeight="1" thickBot="1" x14ac:dyDescent="0.3">
      <c r="B13" s="11">
        <v>10</v>
      </c>
      <c r="C13" s="12" t="s">
        <v>20</v>
      </c>
      <c r="D13" s="13">
        <f>SUM(D4:D12)</f>
        <v>127177.65000000001</v>
      </c>
      <c r="E13" s="20">
        <f t="shared" ref="E13:G13" si="3">SUM(E4:E12)</f>
        <v>356097.41999999993</v>
      </c>
      <c r="F13" s="20">
        <f t="shared" si="3"/>
        <v>71219.497199999983</v>
      </c>
      <c r="G13" s="14">
        <f t="shared" si="3"/>
        <v>427316.91719999991</v>
      </c>
      <c r="H13" s="15">
        <f>SUM(H4)</f>
        <v>100000</v>
      </c>
      <c r="I13" s="15">
        <f t="shared" ref="I13:J13" si="4">SUM(I4)</f>
        <v>60000</v>
      </c>
      <c r="J13" s="15">
        <f t="shared" si="4"/>
        <v>240000</v>
      </c>
      <c r="K13" s="16">
        <f>SUM(H13:J13)</f>
        <v>400000</v>
      </c>
    </row>
    <row r="14" spans="2:11" ht="23.1" customHeight="1" x14ac:dyDescent="0.25"/>
    <row r="15" spans="2:11" ht="15.75" customHeight="1" x14ac:dyDescent="0.25">
      <c r="C15" s="27" t="s">
        <v>28</v>
      </c>
      <c r="D15" s="28" t="s">
        <v>27</v>
      </c>
    </row>
    <row r="16" spans="2:11" ht="23.1" customHeight="1" x14ac:dyDescent="0.25">
      <c r="C16" s="25" t="s">
        <v>23</v>
      </c>
      <c r="D16" s="23">
        <f>D13-D12</f>
        <v>61405.920000000013</v>
      </c>
    </row>
    <row r="17" spans="2:10" ht="23.1" customHeight="1" x14ac:dyDescent="0.25">
      <c r="C17" s="25" t="s">
        <v>22</v>
      </c>
      <c r="D17" s="24">
        <v>250000</v>
      </c>
    </row>
    <row r="18" spans="2:10" ht="49.5" customHeight="1" x14ac:dyDescent="0.25">
      <c r="C18" s="26" t="s">
        <v>26</v>
      </c>
      <c r="D18" s="23">
        <f>D17-D13</f>
        <v>122822.34999999999</v>
      </c>
    </row>
    <row r="19" spans="2:10" ht="23.1" customHeight="1" x14ac:dyDescent="0.25"/>
    <row r="20" spans="2:10" ht="21" customHeight="1" x14ac:dyDescent="0.25">
      <c r="C20" s="29" t="s">
        <v>34</v>
      </c>
    </row>
    <row r="21" spans="2:10" ht="31.5" customHeight="1" x14ac:dyDescent="0.25">
      <c r="B21" s="32" t="s">
        <v>45</v>
      </c>
      <c r="C21" s="30" t="s">
        <v>24</v>
      </c>
      <c r="D21" s="31" t="s">
        <v>36</v>
      </c>
      <c r="E21" s="31" t="s">
        <v>29</v>
      </c>
      <c r="F21" s="31" t="s">
        <v>25</v>
      </c>
      <c r="G21" s="32" t="s">
        <v>35</v>
      </c>
      <c r="H21" s="33"/>
    </row>
    <row r="22" spans="2:10" ht="21" customHeight="1" x14ac:dyDescent="0.25">
      <c r="B22" s="53">
        <v>1</v>
      </c>
      <c r="C22" s="35" t="s">
        <v>31</v>
      </c>
      <c r="D22" s="36">
        <v>12038.35</v>
      </c>
      <c r="E22" s="36">
        <f>D22*200</f>
        <v>2407670</v>
      </c>
      <c r="F22" s="36"/>
      <c r="G22" s="34"/>
      <c r="H22" s="33"/>
      <c r="I22" s="55"/>
    </row>
    <row r="23" spans="2:10" ht="21" customHeight="1" x14ac:dyDescent="0.25">
      <c r="B23" s="53">
        <v>2</v>
      </c>
      <c r="C23" s="35" t="s">
        <v>30</v>
      </c>
      <c r="D23" s="36">
        <v>65771.73</v>
      </c>
      <c r="E23" s="36">
        <f>D23*200</f>
        <v>13154346</v>
      </c>
      <c r="F23" s="34"/>
      <c r="G23" s="34"/>
      <c r="H23" s="33"/>
      <c r="I23" s="21"/>
    </row>
    <row r="24" spans="2:10" ht="21" customHeight="1" x14ac:dyDescent="0.25">
      <c r="B24" s="53">
        <v>3</v>
      </c>
      <c r="C24" s="35" t="s">
        <v>52</v>
      </c>
      <c r="D24" s="36">
        <v>7052.51</v>
      </c>
      <c r="E24" s="36"/>
      <c r="F24" s="36">
        <f>D24*15</f>
        <v>105787.65000000001</v>
      </c>
      <c r="G24" s="36">
        <f>F24*7</f>
        <v>740513.55</v>
      </c>
      <c r="H24" s="33"/>
      <c r="I24" s="21"/>
    </row>
    <row r="25" spans="2:10" ht="31.5" customHeight="1" x14ac:dyDescent="0.25">
      <c r="B25" s="53">
        <v>10</v>
      </c>
      <c r="C25" s="46" t="s">
        <v>46</v>
      </c>
      <c r="D25" s="38">
        <v>2800</v>
      </c>
      <c r="E25" s="38"/>
      <c r="F25" s="36"/>
      <c r="G25" s="38">
        <f>D25*200</f>
        <v>560000</v>
      </c>
      <c r="H25" s="33"/>
      <c r="I25" s="22"/>
    </row>
    <row r="26" spans="2:10" ht="21" customHeight="1" x14ac:dyDescent="0.25">
      <c r="B26" s="53">
        <v>11</v>
      </c>
      <c r="C26" s="35" t="s">
        <v>32</v>
      </c>
      <c r="D26" s="38">
        <v>900</v>
      </c>
      <c r="E26" s="38"/>
      <c r="F26" s="36"/>
      <c r="G26" s="38">
        <v>650000</v>
      </c>
      <c r="H26" s="33"/>
      <c r="I26" s="22"/>
    </row>
    <row r="27" spans="2:10" ht="21" customHeight="1" x14ac:dyDescent="0.25">
      <c r="B27" s="53">
        <v>12</v>
      </c>
      <c r="C27" s="35" t="s">
        <v>33</v>
      </c>
      <c r="D27" s="39" t="s">
        <v>37</v>
      </c>
      <c r="E27" s="38"/>
      <c r="F27" s="36"/>
      <c r="G27" s="38">
        <v>300000</v>
      </c>
      <c r="H27" s="33"/>
      <c r="I27" s="21"/>
    </row>
    <row r="28" spans="2:10" ht="98.25" customHeight="1" x14ac:dyDescent="0.25">
      <c r="B28" s="53">
        <v>13</v>
      </c>
      <c r="C28" s="35" t="s">
        <v>40</v>
      </c>
      <c r="D28" s="40" t="s">
        <v>48</v>
      </c>
      <c r="E28" s="38"/>
      <c r="F28" s="37"/>
      <c r="G28" s="41">
        <v>1500000</v>
      </c>
      <c r="H28" s="33"/>
      <c r="I28" s="22"/>
    </row>
    <row r="29" spans="2:10" ht="84" customHeight="1" x14ac:dyDescent="0.25">
      <c r="B29" s="53">
        <v>14</v>
      </c>
      <c r="C29" s="46" t="s">
        <v>41</v>
      </c>
      <c r="D29" s="42" t="s">
        <v>47</v>
      </c>
      <c r="E29" s="38"/>
      <c r="F29" s="37"/>
      <c r="G29" s="41">
        <v>150000</v>
      </c>
      <c r="H29" s="33"/>
      <c r="I29" s="22"/>
    </row>
    <row r="30" spans="2:10" ht="84" customHeight="1" x14ac:dyDescent="0.25">
      <c r="B30" s="53">
        <v>15</v>
      </c>
      <c r="C30" s="46" t="s">
        <v>43</v>
      </c>
      <c r="D30" s="42"/>
      <c r="E30" s="38"/>
      <c r="F30" s="37"/>
      <c r="G30" s="41">
        <v>1000000</v>
      </c>
      <c r="H30" s="33"/>
      <c r="I30" s="22"/>
    </row>
    <row r="31" spans="2:10" ht="21" customHeight="1" x14ac:dyDescent="0.25">
      <c r="B31" s="54"/>
      <c r="C31" s="43" t="s">
        <v>20</v>
      </c>
      <c r="D31" s="44"/>
      <c r="E31" s="44">
        <f>SUM(E22:E30)</f>
        <v>15562016</v>
      </c>
      <c r="F31" s="44">
        <f>SUM(F22:F30)</f>
        <v>105787.65000000001</v>
      </c>
      <c r="G31" s="44">
        <f>SUM(G24:G30)</f>
        <v>4900513.55</v>
      </c>
      <c r="H31" s="45">
        <f>SUM(E31:G31)</f>
        <v>20568317.199999999</v>
      </c>
      <c r="I31" s="21"/>
    </row>
    <row r="32" spans="2:10" ht="45" customHeight="1" x14ac:dyDescent="0.25">
      <c r="B32" s="53">
        <v>16</v>
      </c>
      <c r="C32" s="46" t="s">
        <v>38</v>
      </c>
      <c r="D32" s="47" t="s">
        <v>49</v>
      </c>
      <c r="E32" s="38"/>
      <c r="F32" s="37"/>
      <c r="G32" s="38"/>
      <c r="H32" s="48">
        <f>H31*0.07</f>
        <v>1439782.2040000001</v>
      </c>
      <c r="I32" s="22"/>
      <c r="J32" s="22"/>
    </row>
    <row r="33" spans="2:10" ht="21" customHeight="1" x14ac:dyDescent="0.25">
      <c r="B33" s="53">
        <v>17</v>
      </c>
      <c r="C33" s="35" t="s">
        <v>39</v>
      </c>
      <c r="D33" s="47" t="s">
        <v>50</v>
      </c>
      <c r="E33" s="38"/>
      <c r="F33" s="36"/>
      <c r="G33" s="38"/>
      <c r="H33" s="48">
        <f>H31*0.02</f>
        <v>411366.34399999998</v>
      </c>
      <c r="I33" s="22"/>
      <c r="J33" s="22"/>
    </row>
    <row r="34" spans="2:10" ht="21" customHeight="1" x14ac:dyDescent="0.25">
      <c r="B34" s="53">
        <v>18</v>
      </c>
      <c r="C34" s="35" t="s">
        <v>42</v>
      </c>
      <c r="D34" s="47"/>
      <c r="E34" s="38"/>
      <c r="F34" s="36"/>
      <c r="G34" s="38"/>
      <c r="H34" s="48">
        <v>50000</v>
      </c>
      <c r="I34" s="22"/>
      <c r="J34" s="21"/>
    </row>
    <row r="35" spans="2:10" ht="24.75" customHeight="1" x14ac:dyDescent="0.25">
      <c r="B35" s="53">
        <v>19</v>
      </c>
      <c r="C35" s="52" t="s">
        <v>44</v>
      </c>
      <c r="D35" s="47" t="s">
        <v>51</v>
      </c>
      <c r="E35" s="38"/>
      <c r="F35" s="36"/>
      <c r="G35" s="38"/>
      <c r="H35" s="48">
        <f>H31*0.1</f>
        <v>2056831.72</v>
      </c>
      <c r="I35" s="21"/>
      <c r="J35" s="21"/>
    </row>
    <row r="36" spans="2:10" ht="18" customHeight="1" x14ac:dyDescent="0.25">
      <c r="C36" s="51"/>
      <c r="D36" s="33"/>
      <c r="E36" s="33"/>
      <c r="F36" s="49"/>
      <c r="G36" s="33"/>
      <c r="H36" s="50">
        <f>SUM(H31:H35)</f>
        <v>24526297.467999998</v>
      </c>
      <c r="I36" s="55"/>
    </row>
    <row r="37" spans="2:10" ht="21" customHeight="1" x14ac:dyDescent="0.25">
      <c r="F37" s="22"/>
      <c r="J37" s="21"/>
    </row>
    <row r="38" spans="2:10" ht="21" customHeight="1" x14ac:dyDescent="0.25">
      <c r="F38" s="21"/>
    </row>
    <row r="39" spans="2:10" ht="21" customHeight="1" x14ac:dyDescent="0.25">
      <c r="F39" s="21"/>
    </row>
    <row r="40" spans="2:10" ht="21" customHeight="1" x14ac:dyDescent="0.25">
      <c r="F40" s="21"/>
    </row>
  </sheetData>
  <mergeCells count="6">
    <mergeCell ref="H2:K2"/>
    <mergeCell ref="B2:G2"/>
    <mergeCell ref="H4:H12"/>
    <mergeCell ref="I4:I12"/>
    <mergeCell ref="J4:J12"/>
    <mergeCell ref="K4:K1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68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Zurianah Othman</dc:creator>
  <cp:lastModifiedBy>Siti Zurianah Othman</cp:lastModifiedBy>
  <cp:lastPrinted>2023-05-16T01:17:41Z</cp:lastPrinted>
  <dcterms:created xsi:type="dcterms:W3CDTF">2023-03-21T02:45:56Z</dcterms:created>
  <dcterms:modified xsi:type="dcterms:W3CDTF">2023-05-16T01:18:24Z</dcterms:modified>
</cp:coreProperties>
</file>